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 defaultThemeVersion="124226"/>
  <bookViews>
    <workbookView xWindow="-360" yWindow="225" windowWidth="14310" windowHeight="9690"/>
  </bookViews>
  <sheets>
    <sheet name="Orçamento atualizado" sheetId="5" r:id="rId1"/>
    <sheet name="Cronograma " sheetId="6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\0" localSheetId="1">#REF!</definedName>
    <definedName name="\0">#REF!</definedName>
    <definedName name="_Fill" hidden="1">#REF!</definedName>
    <definedName name="_xlnm._FilterDatabase" localSheetId="0" hidden="1">'Orçamento atualizado'!$G$1:$G$199</definedName>
    <definedName name="AA">#REF!</definedName>
    <definedName name="_xlnm.Print_Area" localSheetId="1">'Cronograma '!$A$1:$P$36</definedName>
    <definedName name="_xlnm.Print_Area" localSheetId="0">'Orçamento atualizado'!$A$1:$G$178</definedName>
    <definedName name="er">[4]INSUMOS!$C$14</definedName>
    <definedName name="Excel_BuiltIn__FilterDatabase_2">"$#REF!.$A$6:$G$2467"</definedName>
    <definedName name="Excel_BuiltIn__FilterDatabase_2_1">#REF!</definedName>
    <definedName name="Excel_BuiltIn_Print_Area">#REF!</definedName>
    <definedName name="Excel_BuiltIn_Print_Area_1_1_1">#REF!</definedName>
    <definedName name="Excel_BuiltIn_Print_Area_13">#REF!</definedName>
    <definedName name="Excel_BuiltIn_Print_Area_13_1">#REF!</definedName>
    <definedName name="Excel_BuiltIn_Print_Area_16">"$#REF!.$A$1:$H$233"</definedName>
    <definedName name="Excel_BuiltIn_Print_Area_17">"$#REF!.$A$1:$G$23"</definedName>
    <definedName name="_1Excel_BuiltIn_Print_Area_2_1">#REF!</definedName>
    <definedName name="Excel_BuiltIn_Print_Area_2_1">#REF!</definedName>
    <definedName name="Excel_BuiltIn_Print_Area_2_1_1">"$#REF!.$A$1:$F$2467"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_2Excel_BuiltIn_Print_Area_3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Area_9">#REF!</definedName>
    <definedName name="Excel_BuiltIn_Print_Titles_10">#REF!</definedName>
    <definedName name="Excel_BuiltIn_Print_Titles_10_1">"$BLH_QUA.$A$1:$AMJ$10"</definedName>
    <definedName name="Excel_BuiltIn_Print_Titles_11">#REF!</definedName>
    <definedName name="Excel_BuiltIn_Print_Titles_11_1">"$PA_02CD.$A$1:$AMJ$9"</definedName>
    <definedName name="Excel_BuiltIn_Print_Titles_12">#REF!</definedName>
    <definedName name="Excel_BuiltIn_Print_Titles_12_1">"$PA_02SD.$A$1:$AMJ$9"</definedName>
    <definedName name="Excel_BuiltIn_Print_Titles_13">#REF!</definedName>
    <definedName name="Excel_BuiltIn_Print_Titles_13_1">"$PA_01SD.$A$1:$AMJ$9"</definedName>
    <definedName name="Excel_BuiltIn_Print_Titles_14">"$PA_01CD.$A$1:$AMJ$9"</definedName>
    <definedName name="_3Excel_BuiltIn_Print_Titles_2_1">#REF!</definedName>
    <definedName name="Excel_BuiltIn_Print_Titles_2_1">"$#REF!.$A$1:$AMJ$6"</definedName>
    <definedName name="Excel_BuiltIn_Print_Titles_3">#REF!</definedName>
    <definedName name="Excel_BuiltIn_Print_Titles_3_1">"$BLA_ADM.$A$1:$AMJ$9"</definedName>
    <definedName name="Excel_BuiltIn_Print_Titles_3_1_1">"$BLB_AU_BI.$A$1:$AMJ$1"</definedName>
    <definedName name="Excel_BuiltIn_Print_Titles_4">#REF!</definedName>
    <definedName name="Excel_BuiltIn_Print_Titles_4_1">"$BLB_AU_BI.$A$1:$AMJ$8"</definedName>
    <definedName name="Excel_BuiltIn_Print_Titles_5">#REF!</definedName>
    <definedName name="Excel_BuiltIn_Print_Titles_5_1">"$BLC_LAB.$A$1:$AMJ$8"</definedName>
    <definedName name="Excel_BuiltIn_Print_Titles_6">#REF!</definedName>
    <definedName name="Excel_BuiltIn_Print_Titles_6_1">"$BLD_PAT.$A$1:$AMJ$8"</definedName>
    <definedName name="Excel_BuiltIn_Print_Titles_7">#REF!</definedName>
    <definedName name="Excel_BuiltIn_Print_Titles_7_1">"$BLE_4SL_SAN.$A$1:$AMJ$8"</definedName>
    <definedName name="Excel_BuiltIn_Print_Titles_8">#REF!</definedName>
    <definedName name="Excel_BuiltIn_Print_Titles_8_1">"$BLF_4SL.$A$1:$AMJ$8"</definedName>
    <definedName name="Excel_BuiltIn_Print_Titles_9">#REF!</definedName>
    <definedName name="Excel_BuiltIn_Print_Titles_9_1">"$BLG_VES.$A$1:$AMJ$10"</definedName>
    <definedName name="ijol">[4]INSUMOS!$C$61</definedName>
    <definedName name="_INS01">[4]INSUMOS!$C$2</definedName>
    <definedName name="_INS02">[4]INSUMOS!$C$3</definedName>
    <definedName name="_INS03">[4]INSUMOS!$C$4</definedName>
    <definedName name="INS03A">[4]INSUMOS!$C$5</definedName>
    <definedName name="_INS04">[4]INSUMOS!$C$6</definedName>
    <definedName name="INS04A">[4]INSUMOS!$C$7</definedName>
    <definedName name="INS04B">[4]INSUMOS!$C$8</definedName>
    <definedName name="_INS05">[3]INSUMOS!$C$12</definedName>
    <definedName name="INS05A">#REF!</definedName>
    <definedName name="_INS06">[3]INSUMOS!$C$14</definedName>
    <definedName name="INS06B">#REF!</definedName>
    <definedName name="_INS07">[4]INSUMOS!$C$16</definedName>
    <definedName name="_INS08">[4]INSUMOS!$C$17</definedName>
    <definedName name="_INS09">[4]INSUMOS!$C$18</definedName>
    <definedName name="_INS10">[4]INSUMOS!$C$19</definedName>
    <definedName name="_INS11">[3]INSUMOS!$C$20</definedName>
    <definedName name="_INS12">#REF!</definedName>
    <definedName name="_INS13">#REF!</definedName>
    <definedName name="_INS14">[4]INSUMOS!$C$23</definedName>
    <definedName name="_INS15">#REF!</definedName>
    <definedName name="_INS16">[4]INSUMOS!$C$25</definedName>
    <definedName name="_INS17">[4]INSUMOS!$C$26</definedName>
    <definedName name="INS17A">[4]INSUMOS!$C$27</definedName>
    <definedName name="_INS18">#REF!</definedName>
    <definedName name="_INS19">[4]INSUMOS!$C$29</definedName>
    <definedName name="_INS20">[4]INSUMOS!$C$30</definedName>
    <definedName name="_INS21">[4]INSUMOS!$C$31</definedName>
    <definedName name="INS21B">#REF!</definedName>
    <definedName name="INS21C">[4]INSUMOS!$C$33</definedName>
    <definedName name="INS21D">[4]INSUMOS!$C$34</definedName>
    <definedName name="INS21E">[4]INSUMOS!$C$35</definedName>
    <definedName name="_INS22">[4]INSUMOS!$C$36</definedName>
    <definedName name="_INS23">#REF!</definedName>
    <definedName name="_INS24">#REF!</definedName>
    <definedName name="INS24A">[4]INSUMOS!$C$38</definedName>
    <definedName name="INS24AA">#REF!</definedName>
    <definedName name="INS24BB">#REF!</definedName>
    <definedName name="INS24D">[4]INSUMOS!$C$39</definedName>
    <definedName name="_INS25">[4]INSUMOS!$C$42</definedName>
    <definedName name="_INS26">[4]INSUMOS!$C$43</definedName>
    <definedName name="_INS27">[4]INSUMOS!$C$44</definedName>
    <definedName name="_INS28">[4]INSUMOS!$C$45</definedName>
    <definedName name="_INS29">#REF!</definedName>
    <definedName name="_INS30">[4]INSUMOS!$C$47</definedName>
    <definedName name="_INS31">[4]INSUMOS!$C$48</definedName>
    <definedName name="INS31A">#REF!</definedName>
    <definedName name="INS31B">#REF!</definedName>
    <definedName name="_INS32">#REF!</definedName>
    <definedName name="_INS33">[3]INSUMOS!$C$52</definedName>
    <definedName name="_INS34">#REF!</definedName>
    <definedName name="_INS35">#REF!</definedName>
    <definedName name="_INS36">#REF!</definedName>
    <definedName name="_INS37">[3]INSUMOS!$C$56</definedName>
    <definedName name="_INS38">#REF!</definedName>
    <definedName name="_INS39">#REF!</definedName>
    <definedName name="_INS40">#REF!</definedName>
    <definedName name="_INS41">#REF!</definedName>
    <definedName name="_INS42">[3]INSUMOS!$C$61</definedName>
    <definedName name="_INS43">#REF!</definedName>
    <definedName name="_INS44">#REF!</definedName>
    <definedName name="_INS45">#REF!</definedName>
    <definedName name="_INS46">#REF!</definedName>
    <definedName name="_INS47">[3]INSUMOS!$C$66</definedName>
    <definedName name="_INS48">#REF!</definedName>
    <definedName name="INS4C">[4]INSUMOS!$C$9</definedName>
    <definedName name="INS4D">#REF!</definedName>
    <definedName name="INS4E">#REF!</definedName>
    <definedName name="lui">#REF!</definedName>
    <definedName name="_xlnm.Print_Titles" localSheetId="0">'Orçamento atualizado'!$1:$9</definedName>
    <definedName name="_tre3">[4]INSUMOS!$C$66</definedName>
    <definedName name="XXXXXXXXXXXXX">#REF!</definedName>
  </definedNames>
  <calcPr calcId="125725" fullCalcOnLoad="1"/>
</workbook>
</file>

<file path=xl/calcChain.xml><?xml version="1.0" encoding="utf-8"?>
<calcChain xmlns="http://schemas.openxmlformats.org/spreadsheetml/2006/main">
  <c r="G98" i="5"/>
  <c r="G126"/>
  <c r="G14"/>
  <c r="G115"/>
  <c r="G167"/>
  <c r="G168"/>
  <c r="G164"/>
  <c r="G125"/>
  <c r="G82"/>
  <c r="G81"/>
  <c r="G75"/>
  <c r="G73"/>
  <c r="G71"/>
  <c r="G24"/>
  <c r="G88"/>
  <c r="G93"/>
  <c r="G163"/>
  <c r="G162"/>
  <c r="G161"/>
  <c r="G159"/>
  <c r="G158"/>
  <c r="G157"/>
  <c r="G156"/>
  <c r="G155"/>
  <c r="G153"/>
  <c r="G152"/>
  <c r="G150"/>
  <c r="G149"/>
  <c r="G148"/>
  <c r="G146"/>
  <c r="G144"/>
  <c r="G142"/>
  <c r="G140"/>
  <c r="G139"/>
  <c r="G137"/>
  <c r="G136"/>
  <c r="G134"/>
  <c r="G133"/>
  <c r="G165"/>
  <c r="G83"/>
  <c r="R31" i="6"/>
  <c r="R28"/>
  <c r="R27"/>
  <c r="R26"/>
  <c r="R25"/>
  <c r="R24"/>
  <c r="R23"/>
  <c r="R22"/>
  <c r="R21"/>
  <c r="R20"/>
  <c r="R19"/>
  <c r="R18"/>
  <c r="R17"/>
  <c r="R16"/>
  <c r="G11" i="5"/>
  <c r="G12"/>
  <c r="G13"/>
  <c r="G15"/>
  <c r="G16"/>
  <c r="C16" i="6"/>
  <c r="G18" i="5"/>
  <c r="G19"/>
  <c r="G20"/>
  <c r="C17" i="6"/>
  <c r="E17" s="1"/>
  <c r="G23" i="5"/>
  <c r="G27"/>
  <c r="G32"/>
  <c r="C18" i="6"/>
  <c r="G28" i="5"/>
  <c r="G29"/>
  <c r="G30"/>
  <c r="G31"/>
  <c r="G35"/>
  <c r="G36"/>
  <c r="G37"/>
  <c r="G38"/>
  <c r="G39"/>
  <c r="G40"/>
  <c r="G43"/>
  <c r="G45"/>
  <c r="G61"/>
  <c r="C20" i="6"/>
  <c r="G46" i="5"/>
  <c r="G47"/>
  <c r="G49"/>
  <c r="G51"/>
  <c r="G53"/>
  <c r="G55"/>
  <c r="G57"/>
  <c r="G58"/>
  <c r="G60"/>
  <c r="G64"/>
  <c r="G68"/>
  <c r="C21" i="6"/>
  <c r="K21" s="1"/>
  <c r="G65" i="5"/>
  <c r="G67"/>
  <c r="G72"/>
  <c r="G76"/>
  <c r="C22" i="6"/>
  <c r="G79" i="5"/>
  <c r="G84"/>
  <c r="C23" i="6"/>
  <c r="G80" i="5"/>
  <c r="G87"/>
  <c r="G94"/>
  <c r="C24" i="6"/>
  <c r="G89" i="5"/>
  <c r="G90"/>
  <c r="G91"/>
  <c r="G97"/>
  <c r="G103"/>
  <c r="C25" i="6"/>
  <c r="K25" s="1"/>
  <c r="Q25" s="1"/>
  <c r="G100" i="5"/>
  <c r="G102"/>
  <c r="G106"/>
  <c r="G108"/>
  <c r="G110"/>
  <c r="G114"/>
  <c r="G117"/>
  <c r="G118"/>
  <c r="G122"/>
  <c r="G123"/>
  <c r="G130"/>
  <c r="C28" i="6"/>
  <c r="G127" i="5"/>
  <c r="G129"/>
  <c r="G171"/>
  <c r="G172"/>
  <c r="C31" i="6"/>
  <c r="O31" s="1"/>
  <c r="Q31" s="1"/>
  <c r="G119" i="5"/>
  <c r="C27" i="6"/>
  <c r="M27" s="1"/>
  <c r="G111" i="5"/>
  <c r="C26" i="6"/>
  <c r="M26"/>
  <c r="Q26"/>
  <c r="M25"/>
  <c r="K24"/>
  <c r="M24"/>
  <c r="I24"/>
  <c r="M22"/>
  <c r="K22"/>
  <c r="Q22" s="1"/>
  <c r="I22"/>
  <c r="O28"/>
  <c r="M28"/>
  <c r="Q28" s="1"/>
  <c r="M23"/>
  <c r="K23"/>
  <c r="Q23" s="1"/>
  <c r="I21"/>
  <c r="M21"/>
  <c r="M33" s="1"/>
  <c r="G21"/>
  <c r="I20"/>
  <c r="O20"/>
  <c r="G20"/>
  <c r="Q20" s="1"/>
  <c r="K20"/>
  <c r="M20"/>
  <c r="G18"/>
  <c r="Q18" s="1"/>
  <c r="E18"/>
  <c r="M16"/>
  <c r="I16"/>
  <c r="G16"/>
  <c r="G33" s="1"/>
  <c r="E16"/>
  <c r="K16"/>
  <c r="O16"/>
  <c r="G174" i="5"/>
  <c r="G176"/>
  <c r="C19" i="6"/>
  <c r="C32" s="1"/>
  <c r="G19"/>
  <c r="Q16"/>
  <c r="Q24"/>
  <c r="E19"/>
  <c r="K19"/>
  <c r="D21" l="1"/>
  <c r="D25"/>
  <c r="D16"/>
  <c r="D17"/>
  <c r="D22"/>
  <c r="D23"/>
  <c r="D29"/>
  <c r="D28"/>
  <c r="D20"/>
  <c r="D18"/>
  <c r="D30"/>
  <c r="D26"/>
  <c r="D24"/>
  <c r="Q21"/>
  <c r="K33"/>
  <c r="I33"/>
  <c r="Q27"/>
  <c r="Q17"/>
  <c r="E33"/>
  <c r="E34" s="1"/>
  <c r="G34" s="1"/>
  <c r="D19"/>
  <c r="I19"/>
  <c r="Q19" s="1"/>
  <c r="D27"/>
  <c r="O27"/>
  <c r="O33" s="1"/>
  <c r="D31"/>
  <c r="I34" l="1"/>
  <c r="K34" s="1"/>
  <c r="M34" s="1"/>
  <c r="O34" s="1"/>
  <c r="P33"/>
  <c r="H33"/>
  <c r="L33"/>
  <c r="F33"/>
  <c r="F34" s="1"/>
  <c r="H34" s="1"/>
  <c r="J34" s="1"/>
  <c r="L34" s="1"/>
  <c r="N34" s="1"/>
  <c r="P34" s="1"/>
  <c r="N33"/>
  <c r="J33"/>
  <c r="D32"/>
</calcChain>
</file>

<file path=xl/sharedStrings.xml><?xml version="1.0" encoding="utf-8"?>
<sst xmlns="http://schemas.openxmlformats.org/spreadsheetml/2006/main" count="499" uniqueCount="376">
  <si>
    <t>ITEM</t>
  </si>
  <si>
    <t>DESCRIÇÃO DOS SERVIÇOS</t>
  </si>
  <si>
    <t>UN.</t>
  </si>
  <si>
    <t>QUANT.</t>
  </si>
  <si>
    <t>PR. UNIT.(R$)</t>
  </si>
  <si>
    <t>VALOR (R$)</t>
  </si>
  <si>
    <t>SERVIÇOS PRELIMINARES</t>
  </si>
  <si>
    <t>Placa de obra em chapa zincada, instalada</t>
  </si>
  <si>
    <t>m²</t>
  </si>
  <si>
    <t>un</t>
  </si>
  <si>
    <t>1,00</t>
  </si>
  <si>
    <t>Locação de construção de edificação com gabarito de madeira</t>
  </si>
  <si>
    <t>Subtotal item 1.0</t>
  </si>
  <si>
    <t>MOVIMENTO DE TERRAS</t>
  </si>
  <si>
    <t xml:space="preserve">2.1 </t>
  </si>
  <si>
    <t xml:space="preserve">m³ </t>
  </si>
  <si>
    <t xml:space="preserve">2.2 </t>
  </si>
  <si>
    <t xml:space="preserve">Apiloamento manual de fundo de vala </t>
  </si>
  <si>
    <t xml:space="preserve">m² </t>
  </si>
  <si>
    <t>Subtotal item 2.0</t>
  </si>
  <si>
    <t>INFRA-ESTRUTURA: FUNDAÇÕES</t>
  </si>
  <si>
    <t xml:space="preserve">3.1.1 </t>
  </si>
  <si>
    <t xml:space="preserve">3.1.2 </t>
  </si>
  <si>
    <t>Subtotal item 3.0</t>
  </si>
  <si>
    <t>SUPERESTRUTURA</t>
  </si>
  <si>
    <t>4.1.1</t>
  </si>
  <si>
    <t>m³</t>
  </si>
  <si>
    <t>4.1.2</t>
  </si>
  <si>
    <t>4.1.3</t>
  </si>
  <si>
    <t>Subtotal item 4.0</t>
  </si>
  <si>
    <t>m</t>
  </si>
  <si>
    <t>INSTALAÇÕES ELÉTRICAS E TELEFÔNICAS (380/20V)</t>
  </si>
  <si>
    <t>ELETRODUTO DE PVC RÍGIDO</t>
  </si>
  <si>
    <t>Eletroduto de pvc rígido roscável, diâm = 32mm (1")</t>
  </si>
  <si>
    <t>FIOS E CABOS</t>
  </si>
  <si>
    <t>Fio isolado em pvc seção 1,5mm² - 750v / 70°c</t>
  </si>
  <si>
    <t>Fio isolado em pvc seção 2,5mm² - 750v / 70°c</t>
  </si>
  <si>
    <t>Fio isolado em pvc seção 4,0mm² - 750v / 70°c</t>
  </si>
  <si>
    <t>INTERRUPTOR</t>
  </si>
  <si>
    <t>TOMADAS DE TELEFONE DE EMBUTIR</t>
  </si>
  <si>
    <t>Tomada para telefone, com caixa pvc, embutida</t>
  </si>
  <si>
    <t>TOMADAS ELÉTRICAS DE EMBUTIR</t>
  </si>
  <si>
    <t>Tomada de embutir para uso geral, 2p+t</t>
  </si>
  <si>
    <t>CAIXA DE EMBUTIR DE PVC</t>
  </si>
  <si>
    <t>Fornecimento e assentamento de caixa pvc 4" x 4"</t>
  </si>
  <si>
    <t>Quadro de distribuição de embutir, com barramento, em chapa de aço, para até 12 disjuntores padrão DIN (Europeu - linha branca), exclusive disjuntores</t>
  </si>
  <si>
    <t>LUMINÁRIAS</t>
  </si>
  <si>
    <t>Subtotal item 6.0</t>
  </si>
  <si>
    <t>PAREDES E PAÍNES</t>
  </si>
  <si>
    <t>ALVENARIA</t>
  </si>
  <si>
    <t>7.1.1</t>
  </si>
  <si>
    <t>7.1.2</t>
  </si>
  <si>
    <t>IMPERMEABILIZAÇÕES</t>
  </si>
  <si>
    <t>Impermeabização de baldrame com emulsão asfáltica</t>
  </si>
  <si>
    <t>Subtotal item 7.0</t>
  </si>
  <si>
    <t>ESQUADRIAS</t>
  </si>
  <si>
    <t>MADEIRA</t>
  </si>
  <si>
    <t>8.1.3</t>
  </si>
  <si>
    <t>METÁLICAS</t>
  </si>
  <si>
    <t>Subtotal item 8.0</t>
  </si>
  <si>
    <t>COBERTURA</t>
  </si>
  <si>
    <t>TELHAS E ESTRUTURA EM MADEIRA</t>
  </si>
  <si>
    <t>9.1.1</t>
  </si>
  <si>
    <t>9.1.2</t>
  </si>
  <si>
    <t>9.1.3</t>
  </si>
  <si>
    <t>Subtotal item 9.0</t>
  </si>
  <si>
    <t>REVESTIMENTO</t>
  </si>
  <si>
    <t>MASSA</t>
  </si>
  <si>
    <t>10.1.1</t>
  </si>
  <si>
    <t>ACABAMENTO</t>
  </si>
  <si>
    <t>Subtotal item 10.0</t>
  </si>
  <si>
    <t>PAVIMENTAÇÃO</t>
  </si>
  <si>
    <t>CAMADA IMPERMEABILIZADORA</t>
  </si>
  <si>
    <t>11.1.1</t>
  </si>
  <si>
    <t>11.2.1</t>
  </si>
  <si>
    <t>CALÇADA EM CONCRETO</t>
  </si>
  <si>
    <t>11.3.1</t>
  </si>
  <si>
    <t>Subtotal item 11.0</t>
  </si>
  <si>
    <t>SOLEIRA</t>
  </si>
  <si>
    <t>12.1.1</t>
  </si>
  <si>
    <t>RODAPÉ</t>
  </si>
  <si>
    <t>12.2.1</t>
  </si>
  <si>
    <t>Subtotal item 12.0</t>
  </si>
  <si>
    <t>PINTURAS</t>
  </si>
  <si>
    <t>ESMALTE</t>
  </si>
  <si>
    <t>Subtotal item 13.0</t>
  </si>
  <si>
    <t>INCÊNDIO</t>
  </si>
  <si>
    <t>VIDROS</t>
  </si>
  <si>
    <t>LIMPEZA DA OBRA</t>
  </si>
  <si>
    <t>LIMPEZA</t>
  </si>
  <si>
    <t>Limpeza geral</t>
  </si>
  <si>
    <t>Lastro de concreto simples regularizado para piso, inclusive impermeabilização</t>
  </si>
  <si>
    <t>Soleira em granito cinza andorinha, l = 15 cm, e = 2 cm, inclusive impermeabilização</t>
  </si>
  <si>
    <t>Rodapé cerâmico, dimensões 8,5 x 40 cm, aplicado com argamassa industrializada ac-i, rejuntado, conforme especificações</t>
  </si>
  <si>
    <t>Pintura de acabamento, sobre madeira, com lixamento, aplicação de 02 demãos de esmalte, inclusive emassamento</t>
  </si>
  <si>
    <t>Pintura sobre superfícies metálicas, com lixamento, aplicação de 01 demão de tinta à base de zarcão e 02 demãos de tinta esmalte</t>
  </si>
  <si>
    <t>Extintor de pó químico ABC, capacidade 6 kg, alcance médio do jato 5m, tempo de descarga 16s, NBR9443, 9444, 10721</t>
  </si>
  <si>
    <t>1.1</t>
  </si>
  <si>
    <t>1.2</t>
  </si>
  <si>
    <t>1.3</t>
  </si>
  <si>
    <t>1.4</t>
  </si>
  <si>
    <t xml:space="preserve">Custo TOTAL </t>
  </si>
  <si>
    <t>CÓDIGO</t>
  </si>
  <si>
    <t>74209/001</t>
  </si>
  <si>
    <t>74242/001</t>
  </si>
  <si>
    <t>73992/001</t>
  </si>
  <si>
    <t>79512/001</t>
  </si>
  <si>
    <t>74116/001</t>
  </si>
  <si>
    <t>74117/001</t>
  </si>
  <si>
    <t>74130/001</t>
  </si>
  <si>
    <t>74200/001</t>
  </si>
  <si>
    <t>74161/001</t>
  </si>
  <si>
    <t>73927/008</t>
  </si>
  <si>
    <t>73935/001</t>
  </si>
  <si>
    <t>73910/010</t>
  </si>
  <si>
    <t>74065/001</t>
  </si>
  <si>
    <t>74048/002</t>
  </si>
  <si>
    <t>Lastro de concreto magro, e=5,0 cm-reparo mecânico - inclusive aditivo, conforme projeto</t>
  </si>
  <si>
    <t>Formas para reutilização 2 vezes</t>
  </si>
  <si>
    <t>74254/002</t>
  </si>
  <si>
    <t>kg</t>
  </si>
  <si>
    <t>73942/002</t>
  </si>
  <si>
    <t>Armação CA-60 Φ 3,4 a 6,0 mm Fornecimento / corte (com perda 10%) / dobra / colocação</t>
  </si>
  <si>
    <t>73972/002</t>
  </si>
  <si>
    <t>74157/001</t>
  </si>
  <si>
    <t>Lançamento e adensamento de concreto em fundações.</t>
  </si>
  <si>
    <t>Concreto armado fck=20 Mpa, virado em betoneira, na obra, sem lançamento</t>
  </si>
  <si>
    <t>4.1.4</t>
  </si>
  <si>
    <t>4.1.5</t>
  </si>
  <si>
    <t>Alvenaria de tijolos furados cerâmicos (10x20x20 cm), c/ argamassa traço-1:4 (cimento/areia)</t>
  </si>
  <si>
    <t>Vergas e contra-vergas em concreto armado fck=20 mpa, seção 10x10cm</t>
  </si>
  <si>
    <t>73892/002</t>
  </si>
  <si>
    <t>Passeio de proteção em concreto simples desempolado, fck = 12 mpa, e = 7 cm</t>
  </si>
  <si>
    <t>RODAPÉS, SOLEIRAS E PEITORIS</t>
  </si>
  <si>
    <t>PEITORIS</t>
  </si>
  <si>
    <t>Barracão para escritório de obra porte pequeno s=30,00m²</t>
  </si>
  <si>
    <t>73822/002</t>
  </si>
  <si>
    <t>Limpeza do terreno - Raspagem mecanizada (Motoniveladora) de camada vegetal</t>
  </si>
  <si>
    <t>TOTAL R$</t>
  </si>
  <si>
    <t>Subtotal item 15.0</t>
  </si>
  <si>
    <t>m2</t>
  </si>
  <si>
    <t>79517/001</t>
  </si>
  <si>
    <t>Armação CA-50 Φ 6,3 (1/4") a 12,5 mm (1/2"), Fornecimento/corte/perda 10%/dobra/colocação</t>
  </si>
  <si>
    <t>DISCRIMINAÇÃO DOS SERVIÇOS</t>
  </si>
  <si>
    <t>CONTRATO</t>
  </si>
  <si>
    <t>TOTAL</t>
  </si>
  <si>
    <t>%</t>
  </si>
  <si>
    <t>1.0</t>
  </si>
  <si>
    <t>2.0</t>
  </si>
  <si>
    <t>3.0</t>
  </si>
  <si>
    <t>FUNDAÇÕES</t>
  </si>
  <si>
    <t>4.0</t>
  </si>
  <si>
    <t>6.0</t>
  </si>
  <si>
    <t>7.0</t>
  </si>
  <si>
    <t>8.0</t>
  </si>
  <si>
    <t>9.0</t>
  </si>
  <si>
    <t>10.0</t>
  </si>
  <si>
    <t>11.0</t>
  </si>
  <si>
    <t>12.0</t>
  </si>
  <si>
    <t>13.0</t>
  </si>
  <si>
    <t>15.0</t>
  </si>
  <si>
    <t>SUB-TOTAL MENSAL</t>
  </si>
  <si>
    <t>ACUMULADO</t>
  </si>
  <si>
    <t>BDI</t>
  </si>
  <si>
    <t>OBRA: CENTRO CULTURAL SESI</t>
  </si>
  <si>
    <t>ÁREA :    3.315,19 m²</t>
  </si>
  <si>
    <t>DATA :    18/09/2006</t>
  </si>
  <si>
    <r>
      <t>LOCAL: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Av. João Leite, Quadra 75, Chácara 44, Goiânia - GO</t>
    </r>
  </si>
  <si>
    <t>SUPER-ESTRUTURA</t>
  </si>
  <si>
    <t>INST. ELÉTRICAS/TELEF.</t>
  </si>
  <si>
    <t>PAREDES E PAINÉIS</t>
  </si>
  <si>
    <t>mês 01</t>
  </si>
  <si>
    <t>mês 02</t>
  </si>
  <si>
    <t>mês 03</t>
  </si>
  <si>
    <t>mês 04</t>
  </si>
  <si>
    <t>mês 05</t>
  </si>
  <si>
    <t>mês 06</t>
  </si>
  <si>
    <t>Município: Ribeirão do Pinhal</t>
  </si>
  <si>
    <r>
      <rPr>
        <sz val="11"/>
        <rFont val="Arial"/>
        <family val="2"/>
      </rPr>
      <t xml:space="preserve">                                                </t>
    </r>
    <r>
      <rPr>
        <b/>
        <sz val="11"/>
        <rFont val="Arial"/>
        <family val="2"/>
      </rPr>
      <t xml:space="preserve">     PLANILHA ORÇAMENTÁRIA</t>
    </r>
  </si>
  <si>
    <t>ESTACAS</t>
  </si>
  <si>
    <t xml:space="preserve">Concreto armado - viga baldrame (fck=20MPa), incluindo preparo, conforme projeto. </t>
  </si>
  <si>
    <t>Lançamento e adensamento de concreto em Pilares e Viga.</t>
  </si>
  <si>
    <t>5.1.2</t>
  </si>
  <si>
    <t>5.2.1</t>
  </si>
  <si>
    <t>5.2.2</t>
  </si>
  <si>
    <t>5.2.3</t>
  </si>
  <si>
    <t>5.3</t>
  </si>
  <si>
    <t>5.3.1</t>
  </si>
  <si>
    <t>5.4</t>
  </si>
  <si>
    <t>5.4.1</t>
  </si>
  <si>
    <t>5.5</t>
  </si>
  <si>
    <t>5.5.1</t>
  </si>
  <si>
    <t>5.6</t>
  </si>
  <si>
    <t>5.6.1</t>
  </si>
  <si>
    <t>5.7</t>
  </si>
  <si>
    <t>5.7.1</t>
  </si>
  <si>
    <t>5.7.2</t>
  </si>
  <si>
    <t>5.8</t>
  </si>
  <si>
    <t>5.8.1</t>
  </si>
  <si>
    <t xml:space="preserve">                CRONOGRAMA FÍSICO-FINANCEIRO</t>
  </si>
  <si>
    <t xml:space="preserve">                         PREFEITURA MUNICIPAL DE RIBEIRÃO DO PINHAL</t>
  </si>
  <si>
    <t>INSTALAÇÕES HIDRO-SANITÁRIAS</t>
  </si>
  <si>
    <t>TUBO PVC SOLDÁVEL PARA ÁGUA POTÁVEL</t>
  </si>
  <si>
    <t>Tubo pvc rígido soldável marrom p/ água, d = 50 mm</t>
  </si>
  <si>
    <t>75051/005</t>
  </si>
  <si>
    <t>Tubo pvc rígido soldável marrom p/ água, d = 25 mm</t>
  </si>
  <si>
    <t>75051/002</t>
  </si>
  <si>
    <t>ADAPTADOR CURTO DE PVC PARA REGISTRO</t>
  </si>
  <si>
    <t>Adaptador de pvc rígido soldável curto c/ bolsa e rosca p/ registro diâm = 50mm x 1.1/4"</t>
  </si>
  <si>
    <t>2,00</t>
  </si>
  <si>
    <t>Adaptador de pvc rígido soldável curto c/ bolsa e rosca p/ registro diâm = 25mm x 3/4"</t>
  </si>
  <si>
    <t>REGISTRO DE GAVETA BRUTO</t>
  </si>
  <si>
    <t>74182/001</t>
  </si>
  <si>
    <t>Registro gaveta bruto, DN 50 mm (2")</t>
  </si>
  <si>
    <t>74181/001</t>
  </si>
  <si>
    <t>REGISTRO DE GAVETA COM ACABAMENTO</t>
  </si>
  <si>
    <t>Registro gaveta c/ canopla cromada, DN 25 mm (1")</t>
  </si>
  <si>
    <t>74175/001</t>
  </si>
  <si>
    <t>REGISTRO DE PRESSÃO COM ACABAMENTO</t>
  </si>
  <si>
    <t>Registro pressão c/ canopla cromada, DN 20 mm (3/4")</t>
  </si>
  <si>
    <t>73975/001</t>
  </si>
  <si>
    <t>DIVERSOS - ÁGUA FRIA</t>
  </si>
  <si>
    <t>TUBO PVC SOLDÁVEL PARA ESGOTO</t>
  </si>
  <si>
    <t>Tubo pvc rígido c/ anéis, ponta e bolsa p/ esgoto secundário, d=40 mm</t>
  </si>
  <si>
    <t>73779/001</t>
  </si>
  <si>
    <t>73779/003</t>
  </si>
  <si>
    <t>Tubo pvc rígido c/ anéis, ponta e bolsa p/ esgoto primário, d=100 mm</t>
  </si>
  <si>
    <t>DIVERSOS - ESGOTO</t>
  </si>
  <si>
    <t>Ralo sifonado PVC 100 mm altura regulável, saída 40 mm, c/ grelha redonda acabamento cromado</t>
  </si>
  <si>
    <t>Caixa de inspeção em alvenaria (90 x 90 x 120 cm)</t>
  </si>
  <si>
    <t>LOUÇAS - FORNECIMENTO E INSTALAÇÃO</t>
  </si>
  <si>
    <t>Bacia sanitaria convencional, inclusive assento, conjunto de fixação, anel de vedação, tubo de ligação com acabamento cromado e engate plástico</t>
  </si>
  <si>
    <t>73947/011</t>
  </si>
  <si>
    <t>Lavatório sem coluna, com sifão plástico, engate plástico torneira de metal, válvula cromada, conjunto de fixação, conforme especificações, para PNE</t>
  </si>
  <si>
    <t>73947/006</t>
  </si>
  <si>
    <t>Papeleira de louça, conforme especificações</t>
  </si>
  <si>
    <t>Cabide de louça, branco, conforme especificações</t>
  </si>
  <si>
    <t>METAIS</t>
  </si>
  <si>
    <t>Válvula de descarga cromada</t>
  </si>
  <si>
    <t>Fornecimento e instalação saboneteira de louça, conforme especificações</t>
  </si>
  <si>
    <t>Barra de apoio para deficiente em ferro galvanizado de 11/2", l = 80cm (bacia sanitária e mictório), inclusive parafusos de fixação e pintura</t>
  </si>
  <si>
    <t>Barra de apoio para deficiente em ferro galvanizado de 11/2", l = 104cm (lavatório), inclusive parafusos de fixação e pintura</t>
  </si>
  <si>
    <t>Subtotal item 5.0</t>
  </si>
  <si>
    <t>10.2.1</t>
  </si>
  <si>
    <t>73912/001</t>
  </si>
  <si>
    <t>Caixa d'água fibra, capacidade 1.000 L - instalada, conforme projeto</t>
  </si>
  <si>
    <t>5.0</t>
  </si>
  <si>
    <t>14.0</t>
  </si>
  <si>
    <t>13.4.1</t>
  </si>
  <si>
    <t>12.1.2</t>
  </si>
  <si>
    <t>12.2.3</t>
  </si>
  <si>
    <t>13.</t>
  </si>
  <si>
    <t>13.3.1</t>
  </si>
  <si>
    <t>13.3.3</t>
  </si>
  <si>
    <t>ELEMENTOS DECORATIVOS</t>
  </si>
  <si>
    <t>13.5</t>
  </si>
  <si>
    <t>13.5.1</t>
  </si>
  <si>
    <t>14.1.1</t>
  </si>
  <si>
    <t>14.1.2</t>
  </si>
  <si>
    <t>14.2.1</t>
  </si>
  <si>
    <t>14.2.2</t>
  </si>
  <si>
    <t>14.3.1</t>
  </si>
  <si>
    <t>14.3.2</t>
  </si>
  <si>
    <t>14.4.2</t>
  </si>
  <si>
    <t>14.5.1</t>
  </si>
  <si>
    <t>14.6.1</t>
  </si>
  <si>
    <t>14.7.1</t>
  </si>
  <si>
    <t>14.7.2</t>
  </si>
  <si>
    <t>14.7.3</t>
  </si>
  <si>
    <t>14.8.1</t>
  </si>
  <si>
    <t>14.8.3</t>
  </si>
  <si>
    <t>14.9.1</t>
  </si>
  <si>
    <t>14.9.2</t>
  </si>
  <si>
    <t>14.9.3</t>
  </si>
  <si>
    <t>14.9.4</t>
  </si>
  <si>
    <t>14.9.5</t>
  </si>
  <si>
    <t xml:space="preserve">14.10 </t>
  </si>
  <si>
    <t>14.10.1</t>
  </si>
  <si>
    <t>14.10.2</t>
  </si>
  <si>
    <t>14.10.3</t>
  </si>
  <si>
    <t>14.10.4</t>
  </si>
  <si>
    <t>15.1</t>
  </si>
  <si>
    <t>15.1.1</t>
  </si>
  <si>
    <t>LOCAL: RIBEIRÃO DO PINHAL</t>
  </si>
  <si>
    <t>OBRA: Ampliação Unidade do Posto de Saúde</t>
  </si>
  <si>
    <t>DATA DE PREÇO SINAP = FEV/2016</t>
  </si>
  <si>
    <t>EMISSÃO DA TABELA SINAP = 09/02/2016</t>
  </si>
  <si>
    <t>Escavação manual, para baldrames e sapatas, em material de 1ª categoria, prof. 1,5 m</t>
  </si>
  <si>
    <t>Estaca a trado (broca)  D=20CM C/Concreto fck=15MPA+20KG aço/m3 moldada in loco prof. 4,0 m</t>
  </si>
  <si>
    <t>VIGA BALDRAME</t>
  </si>
  <si>
    <t>3.3</t>
  </si>
  <si>
    <t xml:space="preserve">3.3.1 </t>
  </si>
  <si>
    <t>3.3.2</t>
  </si>
  <si>
    <t>3.3.3</t>
  </si>
  <si>
    <t>3.3.4</t>
  </si>
  <si>
    <t>3.3.5</t>
  </si>
  <si>
    <t>8.1.2</t>
  </si>
  <si>
    <t>8.1.1</t>
  </si>
  <si>
    <t>9.1.4</t>
  </si>
  <si>
    <t>9.1.5</t>
  </si>
  <si>
    <t>74088/001</t>
  </si>
  <si>
    <t>Cumeeira em fibrocimento</t>
  </si>
  <si>
    <t>Estrutura para telha fibrocimento indulada 2 águas, em madeira não aparelhada</t>
  </si>
  <si>
    <t xml:space="preserve">Rufo em chapa de aço galvanizado numero 24, esenvolvimento de 16 cm </t>
  </si>
  <si>
    <t>Telhamento com telha de fibrocimento ondulada, esp= 6 mm, incl. Acessório /fixação</t>
  </si>
  <si>
    <t>Peitoris de granito cinza andorinha, l= 15 cm, e= 2 cm</t>
  </si>
  <si>
    <t>13.4.2</t>
  </si>
  <si>
    <t>Iluminação de emergencia com lampada Leds NBR9443, 9444, 10721</t>
  </si>
  <si>
    <t>Bacia sanitaria p/ PNE, inclusive assento, conjunto de fixação, anel de vedação, tubo de ligação com acabamento cromado e engate plástico</t>
  </si>
  <si>
    <t>FORRO</t>
  </si>
  <si>
    <t>Vidro temperado incolor, esp= 8MM, fornecimento e instalação, inclusive massa para vedação.</t>
  </si>
  <si>
    <t>PESQUISA</t>
  </si>
  <si>
    <t>74111/001</t>
  </si>
  <si>
    <t>INTERNA E EXTERNAS LATÉX PVA</t>
  </si>
  <si>
    <t>Pintura sobre paredes internas, com lixamento, 02 demãos de massa corrida e 02 demãos de tinta latéx PVA</t>
  </si>
  <si>
    <t>88486/88495</t>
  </si>
  <si>
    <t xml:space="preserve"> 88497/88495</t>
  </si>
  <si>
    <t>Pintura sobre paredes externas, com lixamento, aplicação de 01 demão de selador acrílico, 02 demãos de massa acrilica e 02 demãos de tinta latex pva acrílica</t>
  </si>
  <si>
    <t>Registro gaveta bruto, DN 25 mm (1")</t>
  </si>
  <si>
    <t>Tubo pvc rígido c/ anéis, ponta e bolsa p/ esgoto primário, d=75 mm p/ coluna de ventilação</t>
  </si>
  <si>
    <t>74139/001</t>
  </si>
  <si>
    <t>Porta em madeira de lei, lisa, semi-ôca, 0.60 x 2.10 m, inclusive ferragens - Bwc</t>
  </si>
  <si>
    <t>Porta em madeira de lei, lisa, semi-ôca, 1,20 x 2.10 m, inclusive ferragens - PNE</t>
  </si>
  <si>
    <t xml:space="preserve">Porta em madeira de lei, lisa, semi-ôca, 0.90 x 2.10 m, inclusive ferragens </t>
  </si>
  <si>
    <t>74125/001</t>
  </si>
  <si>
    <t>Espelho cristal espessura 4MM, com moldura de madeira para bwc</t>
  </si>
  <si>
    <t>Chapisco em parede interna com argamassa traço - 1:3 (cimento / areia)</t>
  </si>
  <si>
    <t>Reboco paulista aplicado parede externa, com argamassa traço - 1:2:6 (cimento / cal / areia), espessura 1,5 cm - massa única</t>
  </si>
  <si>
    <t>Emboço de parede interna e extena, com argamassa traço - 1:2:9 (cimento / cal / areia), espessura 1,5 cm</t>
  </si>
  <si>
    <t>Reboco paulista para parede interna, com argamassa traço - 1:2:6 (cimento / cal / areia), espessura 2,5 cm</t>
  </si>
  <si>
    <t>Calha em chapa de aço galvanizado numero 21 desenvolvimento de 33 cm</t>
  </si>
  <si>
    <t>BDI 25%</t>
  </si>
  <si>
    <t>ESQUADRIAS/FERRAGENS</t>
  </si>
  <si>
    <t>Chapisco em parede externa com argamassa traço - 1:3 (cimento / areia)</t>
  </si>
  <si>
    <t>1.5</t>
  </si>
  <si>
    <t>73899/001</t>
  </si>
  <si>
    <t>Demolição de alvenaria de tijolos ceramicos sem reaproveitamento</t>
  </si>
  <si>
    <t>Luminária fluorescente de embutir aberta 2 x 40 w, completa, conforme especificações</t>
  </si>
  <si>
    <t>Interruptor 01 seção simples</t>
  </si>
  <si>
    <t>Disjuntor termomagnetico monopolar 20 A, 15 A, padrão DIN (linha branca)</t>
  </si>
  <si>
    <t>Moldura de madeira para proteção de parede em área de circulação c/ 2 cm de espessura, medindo 12 cm</t>
  </si>
  <si>
    <t>13.4.3</t>
  </si>
  <si>
    <t>Placas de sinalização de saídas de emergencia retrorefletiva NBR9443, 9444, 10721</t>
  </si>
  <si>
    <t xml:space="preserve">OBRA: </t>
  </si>
  <si>
    <t>Ampliação Unidade do Posto de Saúde</t>
  </si>
  <si>
    <t>Endereço: Rua Espirito Santo nº 853, Centro, Ribeirão do Pinhal. Pr.</t>
  </si>
  <si>
    <t>Revestimento de teto em forro de PVC, com acabamento meia cana.</t>
  </si>
  <si>
    <t>QDL - BLOCO AMPLIADO - 380 / 220 VOLTS</t>
  </si>
  <si>
    <t>Subtotal item 16.0</t>
  </si>
  <si>
    <t>Subtotal item 14.0</t>
  </si>
  <si>
    <t>11.1</t>
  </si>
  <si>
    <t>11.3</t>
  </si>
  <si>
    <t>10.1</t>
  </si>
  <si>
    <t>10.2</t>
  </si>
  <si>
    <t>10.3.1</t>
  </si>
  <si>
    <t>Revestimento cerâmico para piso, dimensões 40 x 40 cm, pei-4, aplicado com argamassa industrializada, rejuntado, exclusive regularização de base, conforme especificações</t>
  </si>
  <si>
    <t>Revestimento cerâmico para parede, pei - 3, dimensões 10 x 10 cm, aplicado com argamassa industrializada, rejuntado, exclusive emboço, conforme especificações</t>
  </si>
  <si>
    <t>9.1</t>
  </si>
  <si>
    <t>9.2</t>
  </si>
  <si>
    <t>9.2.1</t>
  </si>
  <si>
    <t>8.1</t>
  </si>
  <si>
    <t>8.1.4</t>
  </si>
  <si>
    <t>8.1.5</t>
  </si>
  <si>
    <t>7.1</t>
  </si>
  <si>
    <t>7.1.3</t>
  </si>
  <si>
    <t>7.2</t>
  </si>
  <si>
    <t>7.2.1</t>
  </si>
  <si>
    <t>Porta de correr de ferro comum T e L com vidro liso 4 mm  - (vide projeto arquitetônico de esquadrias)</t>
  </si>
  <si>
    <t>6.1</t>
  </si>
  <si>
    <t>6.1.1</t>
  </si>
  <si>
    <t>6.1.2</t>
  </si>
  <si>
    <t>6.,3</t>
  </si>
  <si>
    <t>6.3.1</t>
  </si>
  <si>
    <t>CONCRETO PILARES  E VIGA DE RESPALDO</t>
  </si>
  <si>
    <t>10.1.2</t>
  </si>
  <si>
    <t>Contrapiso de regularização em argamassa traço 1:4 (Cimento e areia), preparo manual esp= 4 cm.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</si>
</sst>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70" formatCode="_(&quot;R$ &quot;* #,##0.00_);_(&quot;R$ &quot;* \(#,##0.00\);_(&quot;R$ &quot;* &quot;-&quot;??_);_(@_)"/>
    <numFmt numFmtId="171" formatCode="_(* #,##0.00_);_(* \(#,##0.00\);_(* &quot;-&quot;??_);_(@_)"/>
    <numFmt numFmtId="173" formatCode="[$€]#\!#0.00_);[Red]\([$€]#,##0.00\)"/>
    <numFmt numFmtId="174" formatCode="#,##0.00&quot; &quot;;&quot; (&quot;#,##0.00&quot;)&quot;;&quot; -&quot;#&quot; &quot;;@&quot; &quot;"/>
    <numFmt numFmtId="175" formatCode="[$R$-416]&quot; &quot;#,##0.00;[Red]&quot;-&quot;[$R$-416]&quot; &quot;#,##0.00"/>
    <numFmt numFmtId="176" formatCode="#,#00"/>
    <numFmt numFmtId="177" formatCode="%#,#00"/>
    <numFmt numFmtId="178" formatCode="#.##000"/>
    <numFmt numFmtId="179" formatCode="#,"/>
  </numFmts>
  <fonts count="46">
    <font>
      <sz val="10"/>
      <color indexed="8"/>
      <name val="Arial"/>
    </font>
    <font>
      <sz val="10"/>
      <color indexed="8"/>
      <name val="Arial"/>
    </font>
    <font>
      <sz val="8"/>
      <name val="Arial"/>
    </font>
    <font>
      <sz val="10"/>
      <name val="Arial"/>
    </font>
    <font>
      <sz val="10"/>
      <name val="Helv"/>
      <charset val="204"/>
    </font>
    <font>
      <sz val="10"/>
      <color indexed="8"/>
      <name val="ARIAL"/>
      <charset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MS Sans Serif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sz val="11"/>
      <color indexed="62"/>
      <name val="Calibri"/>
      <family val="2"/>
    </font>
    <font>
      <sz val="8"/>
      <name val="Times New Roman"/>
    </font>
    <font>
      <sz val="10"/>
      <color indexed="8"/>
      <name val="Arial1"/>
    </font>
    <font>
      <i/>
      <sz val="11"/>
      <color indexed="23"/>
      <name val="Calibri"/>
      <family val="2"/>
    </font>
    <font>
      <b/>
      <i/>
      <sz val="16"/>
      <color indexed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i/>
      <u/>
      <sz val="11"/>
      <color indexed="8"/>
      <name val="Arial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</font>
    <font>
      <sz val="8.75"/>
      <name val="Arial"/>
    </font>
    <font>
      <sz val="9"/>
      <name val="Arial"/>
    </font>
    <font>
      <sz val="10"/>
      <color indexed="8"/>
      <name val="Arial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67">
    <xf numFmtId="0" fontId="0" fillId="0" borderId="0" applyNumberFormat="0" applyFont="0" applyFill="0" applyBorder="0" applyAlignment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4" fillId="0" borderId="0"/>
    <xf numFmtId="0" fontId="4" fillId="0" borderId="0"/>
    <xf numFmtId="0" fontId="4" fillId="0" borderId="0"/>
    <xf numFmtId="0" fontId="5" fillId="0" borderId="0">
      <alignment vertical="top"/>
    </xf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5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1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33" borderId="0" applyNumberFormat="0" applyBorder="0" applyAlignment="0" applyProtection="0"/>
    <xf numFmtId="0" fontId="8" fillId="0" borderId="0"/>
    <xf numFmtId="0" fontId="9" fillId="3" borderId="0" applyNumberFormat="0" applyBorder="0" applyAlignment="0" applyProtection="0"/>
    <xf numFmtId="0" fontId="10" fillId="10" borderId="0" applyNumberFormat="0" applyBorder="0" applyAlignment="0" applyProtection="0"/>
    <xf numFmtId="0" fontId="11" fillId="34" borderId="1" applyNumberFormat="0" applyAlignment="0" applyProtection="0"/>
    <xf numFmtId="0" fontId="11" fillId="35" borderId="1" applyNumberFormat="0" applyAlignment="0" applyProtection="0"/>
    <xf numFmtId="0" fontId="12" fillId="36" borderId="2" applyNumberFormat="0" applyAlignment="0" applyProtection="0"/>
    <xf numFmtId="0" fontId="13" fillId="0" borderId="3" applyNumberFormat="0" applyFill="0" applyAlignment="0" applyProtection="0"/>
    <xf numFmtId="0" fontId="12" fillId="37" borderId="2" applyNumberFormat="0" applyAlignment="0" applyProtection="0"/>
    <xf numFmtId="0" fontId="14" fillId="0" borderId="0">
      <protection locked="0"/>
    </xf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41" borderId="0" applyNumberFormat="0" applyBorder="0" applyAlignment="0" applyProtection="0"/>
    <xf numFmtId="0" fontId="15" fillId="13" borderId="1" applyNumberFormat="0" applyAlignment="0" applyProtection="0"/>
    <xf numFmtId="0" fontId="4" fillId="0" borderId="0"/>
    <xf numFmtId="173" fontId="16" fillId="0" borderId="0" applyFont="0" applyFill="0" applyBorder="0" applyAlignment="0" applyProtection="0"/>
    <xf numFmtId="0" fontId="6" fillId="0" borderId="0"/>
    <xf numFmtId="174" fontId="17" fillId="0" borderId="0"/>
    <xf numFmtId="0" fontId="18" fillId="0" borderId="0" applyNumberFormat="0" applyFill="0" applyBorder="0" applyAlignment="0" applyProtection="0"/>
    <xf numFmtId="176" fontId="14" fillId="0" borderId="0">
      <protection locked="0"/>
    </xf>
    <xf numFmtId="0" fontId="10" fillId="4" borderId="0" applyNumberFormat="0" applyBorder="0" applyAlignment="0" applyProtection="0"/>
    <xf numFmtId="0" fontId="19" fillId="0" borderId="0">
      <alignment horizontal="center"/>
    </xf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19" fillId="0" borderId="0">
      <alignment horizontal="center" textRotation="90"/>
    </xf>
    <xf numFmtId="0" fontId="23" fillId="0" borderId="0" applyNumberFormat="0" applyFill="0" applyBorder="0" applyAlignment="0" applyProtection="0">
      <alignment vertical="top"/>
      <protection locked="0"/>
    </xf>
    <xf numFmtId="0" fontId="9" fillId="9" borderId="0" applyNumberFormat="0" applyBorder="0" applyAlignment="0" applyProtection="0"/>
    <xf numFmtId="0" fontId="15" fillId="7" borderId="1" applyNumberFormat="0" applyAlignment="0" applyProtection="0"/>
    <xf numFmtId="0" fontId="13" fillId="0" borderId="3" applyNumberFormat="0" applyFill="0" applyAlignment="0" applyProtection="0"/>
    <xf numFmtId="0" fontId="42" fillId="0" borderId="0" applyNumberFormat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>
      <alignment vertical="top"/>
    </xf>
    <xf numFmtId="0" fontId="2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6" fillId="44" borderId="7" applyNumberFormat="0" applyFont="0" applyAlignment="0" applyProtection="0"/>
    <xf numFmtId="0" fontId="24" fillId="45" borderId="7" applyNumberFormat="0" applyAlignment="0" applyProtection="0"/>
    <xf numFmtId="0" fontId="27" fillId="34" borderId="8" applyNumberFormat="0" applyAlignment="0" applyProtection="0"/>
    <xf numFmtId="177" fontId="14" fillId="0" borderId="0">
      <protection locked="0"/>
    </xf>
    <xf numFmtId="178" fontId="14" fillId="0" borderId="0">
      <protection locked="0"/>
    </xf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0"/>
    <xf numFmtId="175" fontId="28" fillId="0" borderId="0"/>
    <xf numFmtId="0" fontId="27" fillId="35" borderId="8" applyNumberFormat="0" applyAlignment="0" applyProtection="0"/>
    <xf numFmtId="171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31" fillId="0" borderId="9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179" fontId="32" fillId="0" borderId="0">
      <protection locked="0"/>
    </xf>
    <xf numFmtId="179" fontId="32" fillId="0" borderId="0">
      <protection locked="0"/>
    </xf>
    <xf numFmtId="0" fontId="33" fillId="0" borderId="10" applyNumberFormat="0" applyFill="0" applyAlignment="0" applyProtection="0"/>
    <xf numFmtId="49" fontId="34" fillId="0" borderId="0" applyNumberFormat="0" applyFont="0" applyFill="0" applyBorder="0" applyAlignment="0" applyProtection="0">
      <alignment horizontal="center"/>
    </xf>
    <xf numFmtId="49" fontId="34" fillId="0" borderId="0" applyNumberFormat="0" applyFont="0" applyFill="0" applyBorder="0" applyAlignment="0" applyProtection="0">
      <alignment horizontal="center"/>
    </xf>
    <xf numFmtId="43" fontId="6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190">
    <xf numFmtId="0" fontId="0" fillId="0" borderId="0" xfId="0"/>
    <xf numFmtId="4" fontId="2" fillId="0" borderId="11" xfId="95" applyNumberFormat="1" applyFont="1" applyFill="1" applyBorder="1" applyAlignment="1">
      <alignment horizontal="right" vertical="center"/>
    </xf>
    <xf numFmtId="0" fontId="2" fillId="0" borderId="11" xfId="95" applyFont="1" applyFill="1" applyBorder="1" applyAlignment="1">
      <alignment horizontal="center" vertical="center"/>
    </xf>
    <xf numFmtId="4" fontId="3" fillId="0" borderId="11" xfId="95" applyNumberFormat="1" applyFont="1" applyFill="1" applyBorder="1" applyAlignment="1">
      <alignment horizontal="right" vertical="center"/>
    </xf>
    <xf numFmtId="4" fontId="2" fillId="0" borderId="12" xfId="95" applyNumberFormat="1" applyFont="1" applyFill="1" applyBorder="1" applyAlignment="1">
      <alignment horizontal="right" vertical="center"/>
    </xf>
    <xf numFmtId="0" fontId="3" fillId="0" borderId="13" xfId="95" applyFont="1" applyBorder="1" applyAlignment="1">
      <alignment vertical="center"/>
    </xf>
    <xf numFmtId="0" fontId="2" fillId="0" borderId="14" xfId="95" applyFont="1" applyBorder="1" applyAlignment="1">
      <alignment horizontal="left" vertical="center"/>
    </xf>
    <xf numFmtId="0" fontId="3" fillId="0" borderId="14" xfId="95" applyFont="1" applyBorder="1" applyAlignment="1">
      <alignment horizontal="center" vertical="center"/>
    </xf>
    <xf numFmtId="4" fontId="3" fillId="0" borderId="14" xfId="95" applyNumberFormat="1" applyFont="1" applyBorder="1" applyAlignment="1">
      <alignment horizontal="right" vertical="center"/>
    </xf>
    <xf numFmtId="4" fontId="2" fillId="0" borderId="14" xfId="95" applyNumberFormat="1" applyFont="1" applyBorder="1" applyAlignment="1">
      <alignment horizontal="right" vertical="center"/>
    </xf>
    <xf numFmtId="4" fontId="2" fillId="0" borderId="15" xfId="95" applyNumberFormat="1" applyFont="1" applyBorder="1" applyAlignment="1">
      <alignment horizontal="right" vertical="center"/>
    </xf>
    <xf numFmtId="0" fontId="3" fillId="0" borderId="0" xfId="95" applyFont="1" applyAlignment="1">
      <alignment vertical="center"/>
    </xf>
    <xf numFmtId="0" fontId="3" fillId="0" borderId="0" xfId="95" applyFont="1" applyBorder="1" applyAlignment="1">
      <alignment vertical="center"/>
    </xf>
    <xf numFmtId="0" fontId="3" fillId="0" borderId="0" xfId="95" applyFont="1" applyBorder="1" applyAlignment="1">
      <alignment horizontal="center" vertical="center"/>
    </xf>
    <xf numFmtId="4" fontId="3" fillId="0" borderId="0" xfId="95" applyNumberFormat="1" applyFont="1" applyBorder="1" applyAlignment="1">
      <alignment horizontal="right" vertical="center"/>
    </xf>
    <xf numFmtId="4" fontId="2" fillId="0" borderId="0" xfId="95" applyNumberFormat="1" applyFont="1" applyBorder="1" applyAlignment="1">
      <alignment horizontal="right" vertical="center"/>
    </xf>
    <xf numFmtId="4" fontId="2" fillId="0" borderId="16" xfId="95" applyNumberFormat="1" applyFont="1" applyBorder="1" applyAlignment="1">
      <alignment horizontal="right" vertical="center"/>
    </xf>
    <xf numFmtId="0" fontId="40" fillId="0" borderId="0" xfId="95" applyFont="1" applyBorder="1" applyAlignment="1">
      <alignment horizontal="left" vertical="center"/>
    </xf>
    <xf numFmtId="0" fontId="2" fillId="0" borderId="17" xfId="95" applyFont="1" applyBorder="1" applyAlignment="1">
      <alignment horizontal="left" vertical="center"/>
    </xf>
    <xf numFmtId="0" fontId="2" fillId="0" borderId="18" xfId="95" applyFont="1" applyBorder="1" applyAlignment="1">
      <alignment horizontal="center" vertical="center"/>
    </xf>
    <xf numFmtId="4" fontId="2" fillId="0" borderId="18" xfId="95" applyNumberFormat="1" applyFont="1" applyBorder="1" applyAlignment="1">
      <alignment horizontal="center" vertical="center"/>
    </xf>
    <xf numFmtId="4" fontId="2" fillId="0" borderId="19" xfId="95" applyNumberFormat="1" applyFont="1" applyBorder="1" applyAlignment="1">
      <alignment horizontal="center" vertical="center"/>
    </xf>
    <xf numFmtId="0" fontId="2" fillId="0" borderId="20" xfId="95" applyFont="1" applyBorder="1" applyAlignment="1">
      <alignment horizontal="left" vertical="center"/>
    </xf>
    <xf numFmtId="0" fontId="3" fillId="0" borderId="20" xfId="95" applyFont="1" applyBorder="1" applyAlignment="1">
      <alignment horizontal="center" vertical="center"/>
    </xf>
    <xf numFmtId="4" fontId="3" fillId="0" borderId="20" xfId="95" applyNumberFormat="1" applyFont="1" applyBorder="1" applyAlignment="1">
      <alignment horizontal="right" vertical="center"/>
    </xf>
    <xf numFmtId="4" fontId="2" fillId="0" borderId="20" xfId="95" applyNumberFormat="1" applyFont="1" applyBorder="1" applyAlignment="1">
      <alignment horizontal="right" vertical="center"/>
    </xf>
    <xf numFmtId="4" fontId="2" fillId="0" borderId="21" xfId="95" applyNumberFormat="1" applyFont="1" applyBorder="1" applyAlignment="1">
      <alignment horizontal="right" vertical="center"/>
    </xf>
    <xf numFmtId="0" fontId="2" fillId="0" borderId="22" xfId="95" applyFont="1" applyBorder="1" applyAlignment="1">
      <alignment horizontal="left" vertical="center"/>
    </xf>
    <xf numFmtId="0" fontId="2" fillId="0" borderId="12" xfId="95" applyFont="1" applyBorder="1" applyAlignment="1">
      <alignment horizontal="left" vertical="center"/>
    </xf>
    <xf numFmtId="0" fontId="2" fillId="0" borderId="12" xfId="95" applyFont="1" applyFill="1" applyBorder="1" applyAlignment="1">
      <alignment horizontal="left" vertical="center"/>
    </xf>
    <xf numFmtId="0" fontId="2" fillId="0" borderId="12" xfId="95" applyFont="1" applyFill="1" applyBorder="1" applyAlignment="1">
      <alignment horizontal="center" vertical="center"/>
    </xf>
    <xf numFmtId="4" fontId="2" fillId="0" borderId="23" xfId="95" applyNumberFormat="1" applyFont="1" applyBorder="1" applyAlignment="1">
      <alignment horizontal="right" vertical="center"/>
    </xf>
    <xf numFmtId="0" fontId="2" fillId="0" borderId="11" xfId="95" applyFont="1" applyBorder="1" applyAlignment="1">
      <alignment horizontal="left" vertical="center"/>
    </xf>
    <xf numFmtId="0" fontId="3" fillId="0" borderId="22" xfId="95" applyFont="1" applyBorder="1" applyAlignment="1">
      <alignment vertical="center"/>
    </xf>
    <xf numFmtId="0" fontId="2" fillId="0" borderId="11" xfId="95" applyFont="1" applyBorder="1" applyAlignment="1">
      <alignment horizontal="right" vertical="center"/>
    </xf>
    <xf numFmtId="4" fontId="39" fillId="0" borderId="23" xfId="95" applyNumberFormat="1" applyFont="1" applyBorder="1" applyAlignment="1">
      <alignment horizontal="right" vertical="center"/>
    </xf>
    <xf numFmtId="0" fontId="2" fillId="0" borderId="11" xfId="95" applyFont="1" applyFill="1" applyBorder="1" applyAlignment="1">
      <alignment horizontal="left" vertical="center"/>
    </xf>
    <xf numFmtId="0" fontId="3" fillId="0" borderId="11" xfId="95" applyFont="1" applyFill="1" applyBorder="1" applyAlignment="1">
      <alignment horizontal="center" vertical="center"/>
    </xf>
    <xf numFmtId="0" fontId="2" fillId="0" borderId="0" xfId="95" applyFont="1" applyAlignment="1">
      <alignment horizontal="right" vertical="center"/>
    </xf>
    <xf numFmtId="2" fontId="2" fillId="0" borderId="0" xfId="95" applyNumberFormat="1" applyFont="1" applyAlignment="1">
      <alignment vertical="center"/>
    </xf>
    <xf numFmtId="0" fontId="3" fillId="0" borderId="11" xfId="95" applyFont="1" applyBorder="1" applyAlignment="1">
      <alignment vertical="center"/>
    </xf>
    <xf numFmtId="0" fontId="2" fillId="0" borderId="11" xfId="95" applyFont="1" applyBorder="1" applyAlignment="1">
      <alignment horizontal="left" vertical="top" wrapText="1"/>
    </xf>
    <xf numFmtId="0" fontId="2" fillId="0" borderId="11" xfId="95" applyFont="1" applyFill="1" applyBorder="1" applyAlignment="1">
      <alignment horizontal="center" vertical="justify" wrapText="1"/>
    </xf>
    <xf numFmtId="0" fontId="2" fillId="0" borderId="0" xfId="95" applyFont="1" applyBorder="1" applyAlignment="1">
      <alignment horizontal="center" vertical="justify" wrapText="1"/>
    </xf>
    <xf numFmtId="4" fontId="3" fillId="0" borderId="0" xfId="95" applyNumberFormat="1" applyFont="1" applyAlignment="1">
      <alignment vertical="center"/>
    </xf>
    <xf numFmtId="0" fontId="2" fillId="0" borderId="11" xfId="95" applyFont="1" applyFill="1" applyBorder="1" applyAlignment="1">
      <alignment horizontal="center" vertical="justify"/>
    </xf>
    <xf numFmtId="0" fontId="2" fillId="0" borderId="11" xfId="95" applyFont="1" applyBorder="1" applyAlignment="1">
      <alignment horizontal="left" vertical="justify"/>
    </xf>
    <xf numFmtId="4" fontId="2" fillId="0" borderId="24" xfId="95" applyNumberFormat="1" applyFont="1" applyBorder="1" applyAlignment="1">
      <alignment horizontal="right" vertical="center"/>
    </xf>
    <xf numFmtId="0" fontId="2" fillId="0" borderId="25" xfId="95" applyFont="1" applyBorder="1" applyAlignment="1">
      <alignment horizontal="left" vertical="center"/>
    </xf>
    <xf numFmtId="0" fontId="2" fillId="0" borderId="12" xfId="95" applyFont="1" applyBorder="1" applyAlignment="1">
      <alignment horizontal="left" vertical="justify"/>
    </xf>
    <xf numFmtId="4" fontId="2" fillId="0" borderId="26" xfId="95" applyNumberFormat="1" applyFont="1" applyBorder="1" applyAlignment="1">
      <alignment horizontal="right" vertical="center"/>
    </xf>
    <xf numFmtId="0" fontId="3" fillId="0" borderId="11" xfId="95" applyFont="1" applyBorder="1" applyAlignment="1">
      <alignment horizontal="left" vertical="center"/>
    </xf>
    <xf numFmtId="0" fontId="2" fillId="0" borderId="27" xfId="95" applyFont="1" applyFill="1" applyBorder="1" applyAlignment="1">
      <alignment horizontal="center" vertical="center"/>
    </xf>
    <xf numFmtId="4" fontId="2" fillId="0" borderId="27" xfId="95" applyNumberFormat="1" applyFont="1" applyFill="1" applyBorder="1" applyAlignment="1">
      <alignment horizontal="right" vertical="center"/>
    </xf>
    <xf numFmtId="4" fontId="2" fillId="0" borderId="28" xfId="95" applyNumberFormat="1" applyFont="1" applyBorder="1" applyAlignment="1">
      <alignment horizontal="right" vertical="center"/>
    </xf>
    <xf numFmtId="1" fontId="2" fillId="0" borderId="0" xfId="95" applyNumberFormat="1" applyFont="1" applyAlignment="1">
      <alignment vertical="center"/>
    </xf>
    <xf numFmtId="0" fontId="2" fillId="0" borderId="11" xfId="95" applyFont="1" applyBorder="1" applyAlignment="1">
      <alignment vertical="center"/>
    </xf>
    <xf numFmtId="4" fontId="2" fillId="0" borderId="11" xfId="95" applyNumberFormat="1" applyFont="1" applyFill="1" applyBorder="1" applyAlignment="1">
      <alignment horizontal="center" vertical="center"/>
    </xf>
    <xf numFmtId="2" fontId="2" fillId="0" borderId="11" xfId="95" applyNumberFormat="1" applyFont="1" applyFill="1" applyBorder="1" applyAlignment="1">
      <alignment horizontal="right" vertical="center"/>
    </xf>
    <xf numFmtId="2" fontId="2" fillId="0" borderId="11" xfId="95" applyNumberFormat="1" applyFont="1" applyFill="1" applyBorder="1" applyAlignment="1">
      <alignment vertical="center"/>
    </xf>
    <xf numFmtId="0" fontId="2" fillId="0" borderId="0" xfId="95" applyFont="1" applyFill="1" applyBorder="1" applyAlignment="1">
      <alignment horizontal="center" vertical="center"/>
    </xf>
    <xf numFmtId="0" fontId="3" fillId="0" borderId="11" xfId="95" applyFont="1" applyBorder="1" applyAlignment="1">
      <alignment horizontal="center" vertical="center"/>
    </xf>
    <xf numFmtId="4" fontId="3" fillId="0" borderId="11" xfId="95" applyNumberFormat="1" applyFont="1" applyBorder="1" applyAlignment="1">
      <alignment horizontal="right" vertical="center"/>
    </xf>
    <xf numFmtId="4" fontId="2" fillId="0" borderId="11" xfId="95" applyNumberFormat="1" applyFont="1" applyBorder="1" applyAlignment="1">
      <alignment horizontal="right" vertical="center"/>
    </xf>
    <xf numFmtId="0" fontId="39" fillId="0" borderId="11" xfId="95" applyFont="1" applyBorder="1" applyAlignment="1">
      <alignment horizontal="center" vertical="center"/>
    </xf>
    <xf numFmtId="4" fontId="39" fillId="0" borderId="11" xfId="95" applyNumberFormat="1" applyFont="1" applyBorder="1" applyAlignment="1">
      <alignment horizontal="right" vertical="center"/>
    </xf>
    <xf numFmtId="0" fontId="3" fillId="0" borderId="29" xfId="95" applyFont="1" applyBorder="1" applyAlignment="1">
      <alignment vertical="center"/>
    </xf>
    <xf numFmtId="0" fontId="3" fillId="0" borderId="30" xfId="95" applyFont="1" applyBorder="1" applyAlignment="1">
      <alignment vertical="center"/>
    </xf>
    <xf numFmtId="0" fontId="3" fillId="0" borderId="30" xfId="95" applyFont="1" applyBorder="1" applyAlignment="1">
      <alignment horizontal="center" vertical="center"/>
    </xf>
    <xf numFmtId="4" fontId="3" fillId="0" borderId="30" xfId="95" applyNumberFormat="1" applyFont="1" applyBorder="1" applyAlignment="1">
      <alignment horizontal="right" vertical="center"/>
    </xf>
    <xf numFmtId="4" fontId="2" fillId="0" borderId="30" xfId="95" applyNumberFormat="1" applyFont="1" applyBorder="1" applyAlignment="1">
      <alignment horizontal="right" vertical="center"/>
    </xf>
    <xf numFmtId="0" fontId="3" fillId="0" borderId="0" xfId="95" applyFont="1" applyAlignment="1">
      <alignment horizontal="center" vertical="center"/>
    </xf>
    <xf numFmtId="4" fontId="3" fillId="0" borderId="0" xfId="95" applyNumberFormat="1" applyFont="1" applyAlignment="1">
      <alignment horizontal="right" vertical="center"/>
    </xf>
    <xf numFmtId="4" fontId="2" fillId="0" borderId="0" xfId="95" applyNumberFormat="1" applyFont="1" applyAlignment="1">
      <alignment horizontal="right" vertical="center"/>
    </xf>
    <xf numFmtId="0" fontId="3" fillId="0" borderId="31" xfId="95" applyFont="1" applyBorder="1" applyAlignment="1">
      <alignment vertical="center"/>
    </xf>
    <xf numFmtId="0" fontId="2" fillId="0" borderId="0" xfId="95" applyFont="1" applyBorder="1" applyAlignment="1">
      <alignment horizontal="left" vertical="center"/>
    </xf>
    <xf numFmtId="0" fontId="41" fillId="0" borderId="0" xfId="95" applyFont="1" applyBorder="1" applyAlignment="1">
      <alignment vertical="center"/>
    </xf>
    <xf numFmtId="0" fontId="3" fillId="0" borderId="12" xfId="95" applyFont="1" applyFill="1" applyBorder="1" applyAlignment="1">
      <alignment horizontal="center" vertical="center"/>
    </xf>
    <xf numFmtId="4" fontId="3" fillId="0" borderId="12" xfId="95" applyNumberFormat="1" applyFont="1" applyFill="1" applyBorder="1" applyAlignment="1">
      <alignment horizontal="right" vertical="center"/>
    </xf>
    <xf numFmtId="0" fontId="3" fillId="0" borderId="27" xfId="95" applyFont="1" applyFill="1" applyBorder="1" applyAlignment="1">
      <alignment horizontal="center" vertical="center"/>
    </xf>
    <xf numFmtId="4" fontId="3" fillId="0" borderId="27" xfId="95" applyNumberFormat="1" applyFont="1" applyFill="1" applyBorder="1" applyAlignment="1">
      <alignment horizontal="right" vertical="center"/>
    </xf>
    <xf numFmtId="0" fontId="3" fillId="0" borderId="25" xfId="95" applyFont="1" applyBorder="1" applyAlignment="1">
      <alignment vertical="center"/>
    </xf>
    <xf numFmtId="0" fontId="3" fillId="0" borderId="12" xfId="95" applyFont="1" applyBorder="1" applyAlignment="1">
      <alignment vertical="center"/>
    </xf>
    <xf numFmtId="4" fontId="39" fillId="0" borderId="26" xfId="95" applyNumberFormat="1" applyFont="1" applyBorder="1" applyAlignment="1">
      <alignment horizontal="right" vertical="center"/>
    </xf>
    <xf numFmtId="0" fontId="3" fillId="0" borderId="12" xfId="95" applyFont="1" applyBorder="1" applyAlignment="1">
      <alignment horizontal="center" vertical="center"/>
    </xf>
    <xf numFmtId="4" fontId="3" fillId="0" borderId="12" xfId="95" applyNumberFormat="1" applyFont="1" applyBorder="1" applyAlignment="1">
      <alignment horizontal="right" vertical="center"/>
    </xf>
    <xf numFmtId="4" fontId="2" fillId="0" borderId="12" xfId="95" applyNumberFormat="1" applyFont="1" applyBorder="1" applyAlignment="1">
      <alignment horizontal="right" vertical="center"/>
    </xf>
    <xf numFmtId="0" fontId="36" fillId="0" borderId="0" xfId="177" applyFont="1" applyAlignment="1"/>
    <xf numFmtId="0" fontId="38" fillId="0" borderId="0" xfId="177" applyFont="1" applyAlignment="1"/>
    <xf numFmtId="0" fontId="36" fillId="0" borderId="0" xfId="177" applyFont="1" applyAlignment="1">
      <alignment horizontal="left"/>
    </xf>
    <xf numFmtId="0" fontId="38" fillId="0" borderId="0" xfId="177" applyFont="1" applyAlignment="1">
      <alignment horizontal="left"/>
    </xf>
    <xf numFmtId="4" fontId="38" fillId="0" borderId="0" xfId="177" applyNumberFormat="1" applyFont="1">
      <alignment vertical="top"/>
    </xf>
    <xf numFmtId="0" fontId="38" fillId="0" borderId="0" xfId="177" applyFont="1">
      <alignment vertical="top"/>
    </xf>
    <xf numFmtId="0" fontId="35" fillId="0" borderId="0" xfId="177" applyFont="1" applyAlignment="1"/>
    <xf numFmtId="4" fontId="36" fillId="0" borderId="0" xfId="177" applyNumberFormat="1" applyFont="1">
      <alignment vertical="top"/>
    </xf>
    <xf numFmtId="49" fontId="38" fillId="0" borderId="32" xfId="177" applyNumberFormat="1" applyFont="1" applyBorder="1" applyAlignment="1">
      <alignment horizontal="centerContinuous" vertical="center"/>
    </xf>
    <xf numFmtId="0" fontId="38" fillId="0" borderId="32" xfId="177" applyFont="1" applyBorder="1" applyAlignment="1">
      <alignment vertical="center"/>
    </xf>
    <xf numFmtId="4" fontId="38" fillId="0" borderId="32" xfId="177" applyNumberFormat="1" applyFont="1" applyBorder="1" applyAlignment="1">
      <alignment horizontal="right" vertical="center"/>
    </xf>
    <xf numFmtId="10" fontId="38" fillId="0" borderId="32" xfId="177" applyNumberFormat="1" applyFont="1" applyBorder="1" applyAlignment="1">
      <alignment horizontal="center" vertical="center"/>
    </xf>
    <xf numFmtId="4" fontId="38" fillId="46" borderId="32" xfId="177" applyNumberFormat="1" applyFont="1" applyFill="1" applyBorder="1" applyAlignment="1">
      <alignment horizontal="center" vertical="center"/>
    </xf>
    <xf numFmtId="10" fontId="38" fillId="46" borderId="32" xfId="177" applyNumberFormat="1" applyFont="1" applyFill="1" applyBorder="1" applyAlignment="1">
      <alignment horizontal="center" vertical="center"/>
    </xf>
    <xf numFmtId="4" fontId="38" fillId="0" borderId="32" xfId="177" applyNumberFormat="1" applyFont="1" applyFill="1" applyBorder="1" applyAlignment="1">
      <alignment horizontal="center" vertical="center"/>
    </xf>
    <xf numFmtId="10" fontId="38" fillId="0" borderId="32" xfId="177" applyNumberFormat="1" applyFont="1" applyFill="1" applyBorder="1" applyAlignment="1">
      <alignment horizontal="center" vertical="center"/>
    </xf>
    <xf numFmtId="4" fontId="38" fillId="0" borderId="0" xfId="177" applyNumberFormat="1" applyFont="1" applyAlignment="1"/>
    <xf numFmtId="0" fontId="36" fillId="0" borderId="33" xfId="177" applyFont="1" applyBorder="1" applyAlignment="1">
      <alignment vertical="center"/>
    </xf>
    <xf numFmtId="0" fontId="36" fillId="0" borderId="34" xfId="177" applyFont="1" applyBorder="1" applyAlignment="1">
      <alignment vertical="center"/>
    </xf>
    <xf numFmtId="4" fontId="36" fillId="0" borderId="35" xfId="177" applyNumberFormat="1" applyFont="1" applyBorder="1" applyAlignment="1">
      <alignment vertical="center"/>
    </xf>
    <xf numFmtId="10" fontId="36" fillId="0" borderId="35" xfId="177" applyNumberFormat="1" applyFont="1" applyBorder="1" applyAlignment="1">
      <alignment horizontal="center" vertical="center"/>
    </xf>
    <xf numFmtId="4" fontId="38" fillId="0" borderId="35" xfId="177" applyNumberFormat="1" applyFont="1" applyBorder="1" applyAlignment="1"/>
    <xf numFmtId="4" fontId="36" fillId="0" borderId="32" xfId="177" applyNumberFormat="1" applyFont="1" applyBorder="1" applyAlignment="1">
      <alignment horizontal="center" vertical="center"/>
    </xf>
    <xf numFmtId="10" fontId="36" fillId="0" borderId="32" xfId="177" applyNumberFormat="1" applyFont="1" applyBorder="1" applyAlignment="1">
      <alignment horizontal="center" vertical="center"/>
    </xf>
    <xf numFmtId="0" fontId="36" fillId="0" borderId="36" xfId="177" applyFont="1" applyBorder="1" applyAlignment="1">
      <alignment vertical="center"/>
    </xf>
    <xf numFmtId="0" fontId="36" fillId="0" borderId="37" xfId="177" applyFont="1" applyBorder="1" applyAlignment="1">
      <alignment horizontal="center" vertical="center"/>
    </xf>
    <xf numFmtId="10" fontId="36" fillId="0" borderId="34" xfId="238" applyNumberFormat="1" applyFont="1" applyBorder="1" applyAlignment="1">
      <alignment horizontal="center" vertical="center"/>
    </xf>
    <xf numFmtId="0" fontId="38" fillId="0" borderId="0" xfId="177" applyFont="1" applyBorder="1" applyAlignment="1"/>
    <xf numFmtId="0" fontId="36" fillId="0" borderId="0" xfId="177" applyFont="1" applyBorder="1" applyAlignment="1">
      <alignment horizontal="right" indent="4"/>
    </xf>
    <xf numFmtId="0" fontId="38" fillId="0" borderId="0" xfId="177" applyFont="1" applyAlignment="1">
      <alignment horizontal="center"/>
    </xf>
    <xf numFmtId="0" fontId="36" fillId="0" borderId="0" xfId="177" applyFont="1" applyBorder="1" applyAlignment="1"/>
    <xf numFmtId="14" fontId="36" fillId="0" borderId="0" xfId="177" applyNumberFormat="1" applyFont="1" applyBorder="1" applyAlignment="1">
      <alignment horizontal="left"/>
    </xf>
    <xf numFmtId="0" fontId="37" fillId="0" borderId="31" xfId="95" applyFont="1" applyBorder="1" applyAlignment="1">
      <alignment horizontal="left" vertical="center"/>
    </xf>
    <xf numFmtId="0" fontId="36" fillId="0" borderId="38" xfId="95" applyFont="1" applyBorder="1" applyAlignment="1">
      <alignment horizontal="left" vertical="center"/>
    </xf>
    <xf numFmtId="0" fontId="36" fillId="0" borderId="20" xfId="95" applyFont="1" applyBorder="1" applyAlignment="1">
      <alignment horizontal="left" vertical="center"/>
    </xf>
    <xf numFmtId="0" fontId="36" fillId="0" borderId="22" xfId="95" applyFont="1" applyBorder="1" applyAlignment="1">
      <alignment horizontal="left" vertical="center"/>
    </xf>
    <xf numFmtId="0" fontId="36" fillId="0" borderId="11" xfId="95" applyFont="1" applyBorder="1" applyAlignment="1">
      <alignment horizontal="left" vertical="center"/>
    </xf>
    <xf numFmtId="0" fontId="36" fillId="0" borderId="39" xfId="95" applyFont="1" applyBorder="1" applyAlignment="1">
      <alignment horizontal="left" vertical="center"/>
    </xf>
    <xf numFmtId="0" fontId="36" fillId="0" borderId="27" xfId="95" applyFont="1" applyBorder="1" applyAlignment="1">
      <alignment horizontal="left" vertical="center"/>
    </xf>
    <xf numFmtId="10" fontId="0" fillId="0" borderId="0" xfId="177" applyNumberFormat="1" applyFont="1" applyFill="1" applyBorder="1" applyAlignment="1" applyProtection="1"/>
    <xf numFmtId="4" fontId="0" fillId="0" borderId="0" xfId="177" applyNumberFormat="1" applyFont="1" applyFill="1" applyBorder="1" applyAlignment="1" applyProtection="1"/>
    <xf numFmtId="0" fontId="36" fillId="0" borderId="0" xfId="177" applyFont="1" applyBorder="1" applyAlignment="1">
      <alignment horizontal="left"/>
    </xf>
    <xf numFmtId="0" fontId="37" fillId="0" borderId="0" xfId="95" applyFont="1" applyBorder="1" applyAlignment="1">
      <alignment horizontal="left" vertical="center"/>
    </xf>
    <xf numFmtId="0" fontId="43" fillId="0" borderId="0" xfId="95" applyFont="1" applyBorder="1" applyAlignment="1">
      <alignment horizontal="left" vertical="center"/>
    </xf>
    <xf numFmtId="0" fontId="38" fillId="0" borderId="11" xfId="95" applyFont="1" applyFill="1" applyBorder="1" applyAlignment="1">
      <alignment horizontal="center" vertical="justify"/>
    </xf>
    <xf numFmtId="0" fontId="44" fillId="0" borderId="0" xfId="177" applyFont="1" applyAlignment="1"/>
    <xf numFmtId="0" fontId="37" fillId="0" borderId="0" xfId="177" applyFont="1" applyAlignment="1"/>
    <xf numFmtId="0" fontId="45" fillId="0" borderId="0" xfId="177" applyFont="1" applyAlignment="1"/>
    <xf numFmtId="0" fontId="2" fillId="0" borderId="11" xfId="95" applyFont="1" applyFill="1" applyBorder="1" applyAlignment="1">
      <alignment horizontal="left" vertical="justify"/>
    </xf>
    <xf numFmtId="4" fontId="2" fillId="0" borderId="23" xfId="95" applyNumberFormat="1" applyFont="1" applyFill="1" applyBorder="1" applyAlignment="1">
      <alignment horizontal="right" vertical="center"/>
    </xf>
    <xf numFmtId="0" fontId="2" fillId="0" borderId="30" xfId="95" applyFont="1" applyBorder="1" applyAlignment="1">
      <alignment horizontal="left" vertical="center"/>
    </xf>
    <xf numFmtId="0" fontId="2" fillId="0" borderId="30" xfId="95" applyFont="1" applyFill="1" applyBorder="1" applyAlignment="1">
      <alignment horizontal="center" vertical="center"/>
    </xf>
    <xf numFmtId="4" fontId="2" fillId="0" borderId="30" xfId="95" applyNumberFormat="1" applyFont="1" applyFill="1" applyBorder="1" applyAlignment="1">
      <alignment horizontal="right" vertical="center"/>
    </xf>
    <xf numFmtId="0" fontId="2" fillId="0" borderId="40" xfId="95" applyFont="1" applyBorder="1" applyAlignment="1">
      <alignment horizontal="left" vertical="center"/>
    </xf>
    <xf numFmtId="0" fontId="2" fillId="0" borderId="41" xfId="95" applyFont="1" applyBorder="1" applyAlignment="1">
      <alignment horizontal="left" vertical="center"/>
    </xf>
    <xf numFmtId="0" fontId="2" fillId="0" borderId="41" xfId="95" applyFont="1" applyFill="1" applyBorder="1" applyAlignment="1">
      <alignment horizontal="center" vertical="center"/>
    </xf>
    <xf numFmtId="0" fontId="3" fillId="0" borderId="41" xfId="95" applyFont="1" applyFill="1" applyBorder="1" applyAlignment="1">
      <alignment horizontal="center" vertical="center"/>
    </xf>
    <xf numFmtId="4" fontId="3" fillId="0" borderId="41" xfId="95" applyNumberFormat="1" applyFont="1" applyFill="1" applyBorder="1" applyAlignment="1">
      <alignment horizontal="right" vertical="center"/>
    </xf>
    <xf numFmtId="4" fontId="2" fillId="0" borderId="41" xfId="95" applyNumberFormat="1" applyFont="1" applyFill="1" applyBorder="1" applyAlignment="1">
      <alignment horizontal="right" vertical="center"/>
    </xf>
    <xf numFmtId="4" fontId="2" fillId="0" borderId="42" xfId="95" applyNumberFormat="1" applyFont="1" applyBorder="1" applyAlignment="1">
      <alignment horizontal="right" vertical="center"/>
    </xf>
    <xf numFmtId="0" fontId="38" fillId="0" borderId="25" xfId="95" applyFont="1" applyBorder="1" applyAlignment="1">
      <alignment horizontal="left" vertical="center"/>
    </xf>
    <xf numFmtId="0" fontId="38" fillId="0" borderId="22" xfId="95" applyFont="1" applyBorder="1" applyAlignment="1">
      <alignment horizontal="left" vertical="center"/>
    </xf>
    <xf numFmtId="0" fontId="38" fillId="0" borderId="29" xfId="95" applyFont="1" applyBorder="1" applyAlignment="1">
      <alignment horizontal="left" vertical="center"/>
    </xf>
    <xf numFmtId="0" fontId="38" fillId="0" borderId="11" xfId="95" applyFont="1" applyBorder="1" applyAlignment="1">
      <alignment horizontal="left" vertical="justify"/>
    </xf>
    <xf numFmtId="0" fontId="38" fillId="0" borderId="11" xfId="95" applyFont="1" applyBorder="1" applyAlignment="1">
      <alignment horizontal="left" vertical="center"/>
    </xf>
    <xf numFmtId="0" fontId="38" fillId="0" borderId="0" xfId="95" applyFont="1" applyFill="1" applyAlignment="1">
      <alignment horizontal="center" vertical="center"/>
    </xf>
    <xf numFmtId="0" fontId="38" fillId="0" borderId="11" xfId="95" applyFont="1" applyBorder="1" applyAlignment="1">
      <alignment vertical="center"/>
    </xf>
    <xf numFmtId="0" fontId="38" fillId="0" borderId="11" xfId="95" applyFont="1" applyFill="1" applyBorder="1" applyAlignment="1">
      <alignment horizontal="center" vertical="center"/>
    </xf>
    <xf numFmtId="0" fontId="38" fillId="0" borderId="11" xfId="95" applyFont="1" applyFill="1" applyBorder="1" applyAlignment="1">
      <alignment horizontal="center" vertical="center" wrapText="1"/>
    </xf>
    <xf numFmtId="0" fontId="38" fillId="0" borderId="11" xfId="95" applyFont="1" applyBorder="1" applyAlignment="1">
      <alignment horizontal="left" vertical="top" wrapText="1"/>
    </xf>
    <xf numFmtId="4" fontId="38" fillId="0" borderId="11" xfId="95" applyNumberFormat="1" applyFont="1" applyFill="1" applyBorder="1" applyAlignment="1">
      <alignment horizontal="right" vertical="center"/>
    </xf>
    <xf numFmtId="4" fontId="36" fillId="0" borderId="11" xfId="95" applyNumberFormat="1" applyFont="1" applyBorder="1" applyAlignment="1">
      <alignment horizontal="right" vertical="center"/>
    </xf>
    <xf numFmtId="0" fontId="44" fillId="0" borderId="0" xfId="177" applyFont="1" applyAlignment="1">
      <alignment horizontal="left"/>
    </xf>
    <xf numFmtId="4" fontId="38" fillId="0" borderId="11" xfId="95" applyNumberFormat="1" applyFont="1" applyBorder="1" applyAlignment="1">
      <alignment horizontal="center" vertical="center"/>
    </xf>
    <xf numFmtId="4" fontId="38" fillId="0" borderId="11" xfId="95" applyNumberFormat="1" applyFont="1" applyFill="1" applyBorder="1" applyAlignment="1">
      <alignment horizontal="center" vertical="center"/>
    </xf>
    <xf numFmtId="4" fontId="38" fillId="0" borderId="12" xfId="95" applyNumberFormat="1" applyFont="1" applyFill="1" applyBorder="1" applyAlignment="1">
      <alignment horizontal="center" vertical="center"/>
    </xf>
    <xf numFmtId="0" fontId="2" fillId="0" borderId="11" xfId="95" applyFont="1" applyFill="1" applyBorder="1" applyAlignment="1">
      <alignment horizontal="center" vertical="center"/>
    </xf>
    <xf numFmtId="0" fontId="36" fillId="47" borderId="46" xfId="177" applyFont="1" applyFill="1" applyBorder="1" applyAlignment="1">
      <alignment horizontal="center" vertical="center"/>
    </xf>
    <xf numFmtId="0" fontId="36" fillId="47" borderId="47" xfId="177" applyFont="1" applyFill="1" applyBorder="1" applyAlignment="1">
      <alignment horizontal="center" vertical="center"/>
    </xf>
    <xf numFmtId="0" fontId="36" fillId="0" borderId="49" xfId="177" applyFont="1" applyBorder="1" applyAlignment="1">
      <alignment horizontal="center" vertical="center"/>
    </xf>
    <xf numFmtId="0" fontId="36" fillId="0" borderId="50" xfId="177" applyFont="1" applyBorder="1" applyAlignment="1">
      <alignment horizontal="center" vertical="center"/>
    </xf>
    <xf numFmtId="0" fontId="36" fillId="0" borderId="33" xfId="177" applyFont="1" applyBorder="1" applyAlignment="1">
      <alignment horizontal="center" vertical="center"/>
    </xf>
    <xf numFmtId="0" fontId="36" fillId="0" borderId="34" xfId="177" applyFont="1" applyBorder="1" applyAlignment="1">
      <alignment horizontal="center" vertical="center"/>
    </xf>
    <xf numFmtId="0" fontId="36" fillId="0" borderId="0" xfId="177" applyFont="1" applyBorder="1" applyAlignment="1">
      <alignment horizontal="right" indent="4"/>
    </xf>
    <xf numFmtId="0" fontId="36" fillId="47" borderId="48" xfId="177" applyFont="1" applyFill="1" applyBorder="1" applyAlignment="1">
      <alignment horizontal="center" vertical="center"/>
    </xf>
    <xf numFmtId="0" fontId="36" fillId="47" borderId="45" xfId="177" applyFont="1" applyFill="1" applyBorder="1" applyAlignment="1">
      <alignment horizontal="center" vertical="center"/>
    </xf>
    <xf numFmtId="0" fontId="36" fillId="0" borderId="0" xfId="177" applyFont="1" applyBorder="1" applyAlignment="1">
      <alignment horizontal="left" indent="3"/>
    </xf>
    <xf numFmtId="0" fontId="36" fillId="47" borderId="44" xfId="177" applyFont="1" applyFill="1" applyBorder="1" applyAlignment="1">
      <alignment horizontal="center" vertical="justify"/>
    </xf>
    <xf numFmtId="0" fontId="36" fillId="47" borderId="48" xfId="177" applyFont="1" applyFill="1" applyBorder="1" applyAlignment="1">
      <alignment horizontal="center" vertical="justify"/>
    </xf>
    <xf numFmtId="0" fontId="36" fillId="47" borderId="45" xfId="177" applyFont="1" applyFill="1" applyBorder="1" applyAlignment="1">
      <alignment horizontal="center" vertical="justify"/>
    </xf>
    <xf numFmtId="0" fontId="36" fillId="47" borderId="36" xfId="177" applyFont="1" applyFill="1" applyBorder="1" applyAlignment="1">
      <alignment horizontal="center" vertical="justify"/>
    </xf>
    <xf numFmtId="0" fontId="36" fillId="47" borderId="37" xfId="177" applyFont="1" applyFill="1" applyBorder="1" applyAlignment="1">
      <alignment horizontal="center" vertical="justify"/>
    </xf>
    <xf numFmtId="0" fontId="36" fillId="0" borderId="46" xfId="177" applyFont="1" applyBorder="1" applyAlignment="1">
      <alignment horizontal="center" vertical="center"/>
    </xf>
    <xf numFmtId="0" fontId="36" fillId="0" borderId="47" xfId="177" applyFont="1" applyBorder="1" applyAlignment="1">
      <alignment horizontal="center" vertical="center"/>
    </xf>
    <xf numFmtId="0" fontId="36" fillId="0" borderId="0" xfId="177" applyFont="1" applyBorder="1" applyAlignment="1">
      <alignment horizontal="center" vertical="center"/>
    </xf>
    <xf numFmtId="0" fontId="36" fillId="47" borderId="32" xfId="177" applyFont="1" applyFill="1" applyBorder="1" applyAlignment="1">
      <alignment horizontal="center" vertical="center" textRotation="255"/>
    </xf>
    <xf numFmtId="0" fontId="36" fillId="0" borderId="0" xfId="177" applyFont="1" applyBorder="1" applyAlignment="1">
      <alignment horizontal="left"/>
    </xf>
    <xf numFmtId="0" fontId="36" fillId="0" borderId="0" xfId="177" applyFont="1" applyBorder="1" applyAlignment="1"/>
    <xf numFmtId="0" fontId="36" fillId="0" borderId="0" xfId="177" applyFont="1" applyBorder="1" applyAlignment="1">
      <alignment horizontal="center"/>
    </xf>
    <xf numFmtId="0" fontId="36" fillId="0" borderId="46" xfId="177" applyFont="1" applyBorder="1" applyAlignment="1">
      <alignment horizontal="center" vertical="justify"/>
    </xf>
    <xf numFmtId="0" fontId="36" fillId="0" borderId="47" xfId="177" applyFont="1" applyBorder="1" applyAlignment="1">
      <alignment horizontal="center" vertical="justify"/>
    </xf>
    <xf numFmtId="14" fontId="36" fillId="0" borderId="43" xfId="177" applyNumberFormat="1" applyFont="1" applyBorder="1" applyAlignment="1">
      <alignment horizontal="left"/>
    </xf>
    <xf numFmtId="0" fontId="36" fillId="47" borderId="44" xfId="177" applyFont="1" applyFill="1" applyBorder="1" applyAlignment="1">
      <alignment horizontal="center" vertical="center"/>
    </xf>
  </cellXfs>
  <cellStyles count="267">
    <cellStyle name="_1  Academia de Policia Memoria" xfId="1"/>
    <cellStyle name="_1  Academia de Policia Memoria_Administração  LIDERTEX" xfId="2"/>
    <cellStyle name="_1  Academia de Policia Memoria_Galpão  LIDERTEX memória" xfId="3"/>
    <cellStyle name="_1  Academia de Policia Memoria_Guarita LIDERTEX" xfId="4"/>
    <cellStyle name="_1  Academia de Policia Memoria_LIDERTEX - ORÇAMENTO E CRONOGRAMA" xfId="5"/>
    <cellStyle name="_1  Academia de Policia Memoria_PQ TECNOLÓGICO_ADITIVO N.01_ENGEBRAS_(Comentado pela Engª Mirtes)" xfId="6"/>
    <cellStyle name="_1  Academia de Policia Memoria_Refeitório  LIDERTEX" xfId="7"/>
    <cellStyle name="_FACULDADE UEG Orçamento + Cronograma + Memória" xfId="8"/>
    <cellStyle name="_Flex Memoria" xfId="9"/>
    <cellStyle name="_Flex Memoria_Administração  LIDERTEX" xfId="10"/>
    <cellStyle name="_Flex Memoria_Galpão  LIDERTEX memória" xfId="11"/>
    <cellStyle name="_Flex Memoria_Guarita LIDERTEX" xfId="12"/>
    <cellStyle name="_Flex Memoria_LIDERTEX - ORÇAMENTO E CRONOGRAMA" xfId="13"/>
    <cellStyle name="_Flex Memoria_PQ TECNOLÓGICO_ADITIVO N.01_ENGEBRAS_(Comentado pela Engª Mirtes)" xfId="14"/>
    <cellStyle name="_Flex Memoria_Refeitório  LIDERTEX" xfId="15"/>
    <cellStyle name="_Hotel Canoas" xfId="16"/>
    <cellStyle name="_Planilha para levantamento de alvenaria" xfId="17"/>
    <cellStyle name="_Planilha para levantamento de revestimento" xfId="18"/>
    <cellStyle name="_SENAC Caldas Novas Memoria" xfId="19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20% - Ênfase1" xfId="26" builtinId="30" customBuiltin="1"/>
    <cellStyle name="20% - Ênfase2" xfId="27" builtinId="34" customBuiltin="1"/>
    <cellStyle name="20% - Ênfase3" xfId="28" builtinId="38" customBuiltin="1"/>
    <cellStyle name="20% - Ênfase4" xfId="29" builtinId="42" customBuiltin="1"/>
    <cellStyle name="20% - Ênfase5" xfId="30" builtinId="46" customBuiltin="1"/>
    <cellStyle name="20% - Ênfase6" xfId="31" builtinId="50" customBuiltin="1"/>
    <cellStyle name="40% - Accent1" xfId="32"/>
    <cellStyle name="40% - Accent2" xfId="33"/>
    <cellStyle name="40% - Accent3" xfId="34"/>
    <cellStyle name="40% - Accent4" xfId="35"/>
    <cellStyle name="40% - Accent5" xfId="36"/>
    <cellStyle name="40% - Accent6" xfId="37"/>
    <cellStyle name="40% - Ênfase1" xfId="38" builtinId="31" customBuiltin="1"/>
    <cellStyle name="40% - Ênfase2" xfId="39" builtinId="35" customBuiltin="1"/>
    <cellStyle name="40% - Ênfase3" xfId="40" builtinId="39" customBuiltin="1"/>
    <cellStyle name="40% - Ênfase4" xfId="41" builtinId="43" customBuiltin="1"/>
    <cellStyle name="40% - Ênfase5" xfId="42" builtinId="47" customBuiltin="1"/>
    <cellStyle name="40% - Ênfase6" xfId="43" builtinId="51" customBuiltin="1"/>
    <cellStyle name="60% - Accent1" xfId="44"/>
    <cellStyle name="60% - Accent2" xfId="45"/>
    <cellStyle name="60% - Accent3" xfId="46"/>
    <cellStyle name="60% - Accent4" xfId="47"/>
    <cellStyle name="60% - Accent5" xfId="48"/>
    <cellStyle name="60% - Accent6" xfId="49"/>
    <cellStyle name="60% - Ênfase1" xfId="50" builtinId="32" customBuiltin="1"/>
    <cellStyle name="60% - Ênfase2" xfId="51" builtinId="36" customBuiltin="1"/>
    <cellStyle name="60% - Ênfase3" xfId="52" builtinId="40" customBuiltin="1"/>
    <cellStyle name="60% - Ênfase4" xfId="53" builtinId="44" customBuiltin="1"/>
    <cellStyle name="60% - Ênfase5" xfId="54" builtinId="48" customBuiltin="1"/>
    <cellStyle name="60% - Ênfase6" xfId="55" builtinId="52" customBuiltin="1"/>
    <cellStyle name="Accent1" xfId="56"/>
    <cellStyle name="Accent2" xfId="57"/>
    <cellStyle name="Accent3" xfId="58"/>
    <cellStyle name="Accent4" xfId="59"/>
    <cellStyle name="Accent5" xfId="60"/>
    <cellStyle name="Accent6" xfId="61"/>
    <cellStyle name="arrafo de 5" xfId="62"/>
    <cellStyle name="Bad" xfId="63"/>
    <cellStyle name="Bom" xfId="64" builtinId="26" customBuiltin="1"/>
    <cellStyle name="Calculation" xfId="65"/>
    <cellStyle name="Cálculo" xfId="66" builtinId="22" customBuiltin="1"/>
    <cellStyle name="Célula de Verificação" xfId="67" builtinId="23" customBuiltin="1"/>
    <cellStyle name="Célula Vinculada" xfId="68" builtinId="24" customBuiltin="1"/>
    <cellStyle name="Check Cell" xfId="69"/>
    <cellStyle name="Data" xfId="70"/>
    <cellStyle name="Ênfase1" xfId="71" builtinId="29" customBuiltin="1"/>
    <cellStyle name="Ênfase2" xfId="72" builtinId="33" customBuiltin="1"/>
    <cellStyle name="Ênfase3" xfId="73" builtinId="37" customBuiltin="1"/>
    <cellStyle name="Ênfase4" xfId="74" builtinId="41" customBuiltin="1"/>
    <cellStyle name="Ênfase5" xfId="75" builtinId="45" customBuiltin="1"/>
    <cellStyle name="Ênfase6" xfId="76" builtinId="49" customBuiltin="1"/>
    <cellStyle name="Entrada" xfId="77" builtinId="20" customBuiltin="1"/>
    <cellStyle name="Estilo 1" xfId="78"/>
    <cellStyle name="Euro" xfId="79"/>
    <cellStyle name="Excel Built-in Normal" xfId="80"/>
    <cellStyle name="Excel_BuiltIn_Comma" xfId="81"/>
    <cellStyle name="Explanatory Text" xfId="82"/>
    <cellStyle name="Fixo" xfId="83"/>
    <cellStyle name="Good" xfId="84"/>
    <cellStyle name="Heading" xfId="85"/>
    <cellStyle name="Heading 1" xfId="86"/>
    <cellStyle name="Heading 2" xfId="87"/>
    <cellStyle name="Heading 3" xfId="88"/>
    <cellStyle name="Heading 4" xfId="89"/>
    <cellStyle name="Heading1" xfId="90"/>
    <cellStyle name="Hyperlink 2" xfId="91"/>
    <cellStyle name="Incorreto" xfId="92" builtinId="27" customBuiltin="1"/>
    <cellStyle name="Input" xfId="93"/>
    <cellStyle name="Linked Cell" xfId="94"/>
    <cellStyle name="Moeda" xfId="95" builtinId="4"/>
    <cellStyle name="Moeda 2" xfId="96"/>
    <cellStyle name="Moeda 2 2" xfId="97"/>
    <cellStyle name="Moeda 3" xfId="98"/>
    <cellStyle name="Moeda 4" xfId="99"/>
    <cellStyle name="Moeda 5" xfId="100"/>
    <cellStyle name="Neutra" xfId="101" builtinId="28" customBuiltin="1"/>
    <cellStyle name="Neutral" xfId="102"/>
    <cellStyle name="Normal" xfId="0" builtinId="0"/>
    <cellStyle name="Normal 10" xfId="103"/>
    <cellStyle name="Normal 11" xfId="104"/>
    <cellStyle name="Normal 12" xfId="105"/>
    <cellStyle name="Normal 13" xfId="106"/>
    <cellStyle name="Normal 14" xfId="107"/>
    <cellStyle name="Normal 15" xfId="108"/>
    <cellStyle name="Normal 16" xfId="109"/>
    <cellStyle name="Normal 17" xfId="110"/>
    <cellStyle name="Normal 18" xfId="111"/>
    <cellStyle name="Normal 19" xfId="112"/>
    <cellStyle name="Normal 2" xfId="113"/>
    <cellStyle name="Normal 2 10" xfId="114"/>
    <cellStyle name="Normal 2 11" xfId="115"/>
    <cellStyle name="Normal 2 12" xfId="116"/>
    <cellStyle name="Normal 2 13" xfId="117"/>
    <cellStyle name="Normal 2 14" xfId="118"/>
    <cellStyle name="Normal 2 15" xfId="119"/>
    <cellStyle name="Normal 2 16" xfId="120"/>
    <cellStyle name="Normal 2 17" xfId="121"/>
    <cellStyle name="Normal 2 18" xfId="122"/>
    <cellStyle name="Normal 2 19" xfId="123"/>
    <cellStyle name="Normal 2 2" xfId="124"/>
    <cellStyle name="Normal 2 20" xfId="125"/>
    <cellStyle name="Normal 2 3" xfId="126"/>
    <cellStyle name="Normal 2 4" xfId="127"/>
    <cellStyle name="Normal 2 5" xfId="128"/>
    <cellStyle name="Normal 2 6" xfId="129"/>
    <cellStyle name="Normal 2 7" xfId="130"/>
    <cellStyle name="Normal 2 8" xfId="131"/>
    <cellStyle name="Normal 2 9" xfId="132"/>
    <cellStyle name="Normal 2_1  Academia de Policia Memoria" xfId="133"/>
    <cellStyle name="Normal 20" xfId="134"/>
    <cellStyle name="Normal 21" xfId="135"/>
    <cellStyle name="Normal 22" xfId="136"/>
    <cellStyle name="Normal 23" xfId="137"/>
    <cellStyle name="Normal 24" xfId="138"/>
    <cellStyle name="Normal 25" xfId="139"/>
    <cellStyle name="Normal 26" xfId="140"/>
    <cellStyle name="Normal 27" xfId="141"/>
    <cellStyle name="Normal 28" xfId="142"/>
    <cellStyle name="Normal 29" xfId="143"/>
    <cellStyle name="Normal 3" xfId="144"/>
    <cellStyle name="Normal 30" xfId="145"/>
    <cellStyle name="Normal 31" xfId="146"/>
    <cellStyle name="Normal 32" xfId="147"/>
    <cellStyle name="Normal 33" xfId="148"/>
    <cellStyle name="Normal 34" xfId="149"/>
    <cellStyle name="Normal 35" xfId="150"/>
    <cellStyle name="Normal 36" xfId="151"/>
    <cellStyle name="Normal 37" xfId="152"/>
    <cellStyle name="Normal 38" xfId="153"/>
    <cellStyle name="Normal 39" xfId="154"/>
    <cellStyle name="Normal 4" xfId="155"/>
    <cellStyle name="Normal 40" xfId="156"/>
    <cellStyle name="Normal 41" xfId="157"/>
    <cellStyle name="Normal 42" xfId="158"/>
    <cellStyle name="Normal 43" xfId="159"/>
    <cellStyle name="Normal 44" xfId="160"/>
    <cellStyle name="Normal 45" xfId="161"/>
    <cellStyle name="Normal 46" xfId="162"/>
    <cellStyle name="Normal 47" xfId="163"/>
    <cellStyle name="Normal 48" xfId="164"/>
    <cellStyle name="Normal 49" xfId="165"/>
    <cellStyle name="Normal 5" xfId="166"/>
    <cellStyle name="Normal 50" xfId="167"/>
    <cellStyle name="Normal 51" xfId="168"/>
    <cellStyle name="Normal 52" xfId="169"/>
    <cellStyle name="Normal 53" xfId="170"/>
    <cellStyle name="Normal 54" xfId="171"/>
    <cellStyle name="Normal 55" xfId="172"/>
    <cellStyle name="Normal 6" xfId="173"/>
    <cellStyle name="Normal 7" xfId="174"/>
    <cellStyle name="Normal 8" xfId="175"/>
    <cellStyle name="Normal 9" xfId="176"/>
    <cellStyle name="Normal_FACULDADE UEG Orçamento + Cronograma + Memória" xfId="177"/>
    <cellStyle name="Nota" xfId="178" builtinId="10" customBuiltin="1"/>
    <cellStyle name="Nota 10" xfId="179"/>
    <cellStyle name="Nota 11" xfId="180"/>
    <cellStyle name="Nota 12" xfId="181"/>
    <cellStyle name="Nota 13" xfId="182"/>
    <cellStyle name="Nota 14" xfId="183"/>
    <cellStyle name="Nota 15" xfId="184"/>
    <cellStyle name="Nota 16" xfId="185"/>
    <cellStyle name="Nota 17" xfId="186"/>
    <cellStyle name="Nota 18" xfId="187"/>
    <cellStyle name="Nota 19" xfId="188"/>
    <cellStyle name="Nota 2" xfId="189"/>
    <cellStyle name="Nota 20" xfId="190"/>
    <cellStyle name="Nota 21" xfId="191"/>
    <cellStyle name="Nota 22" xfId="192"/>
    <cellStyle name="Nota 23" xfId="193"/>
    <cellStyle name="Nota 24" xfId="194"/>
    <cellStyle name="Nota 25" xfId="195"/>
    <cellStyle name="Nota 26" xfId="196"/>
    <cellStyle name="Nota 27" xfId="197"/>
    <cellStyle name="Nota 28" xfId="198"/>
    <cellStyle name="Nota 29" xfId="199"/>
    <cellStyle name="Nota 3" xfId="200"/>
    <cellStyle name="Nota 30" xfId="201"/>
    <cellStyle name="Nota 31" xfId="202"/>
    <cellStyle name="Nota 32" xfId="203"/>
    <cellStyle name="Nota 33" xfId="204"/>
    <cellStyle name="Nota 34" xfId="205"/>
    <cellStyle name="Nota 35" xfId="206"/>
    <cellStyle name="Nota 36" xfId="207"/>
    <cellStyle name="Nota 37" xfId="208"/>
    <cellStyle name="Nota 38" xfId="209"/>
    <cellStyle name="Nota 39" xfId="210"/>
    <cellStyle name="Nota 4" xfId="211"/>
    <cellStyle name="Nota 40" xfId="212"/>
    <cellStyle name="Nota 41" xfId="213"/>
    <cellStyle name="Nota 42" xfId="214"/>
    <cellStyle name="Nota 43" xfId="215"/>
    <cellStyle name="Nota 44" xfId="216"/>
    <cellStyle name="Nota 45" xfId="217"/>
    <cellStyle name="Nota 46" xfId="218"/>
    <cellStyle name="Nota 47" xfId="219"/>
    <cellStyle name="Nota 48" xfId="220"/>
    <cellStyle name="Nota 49" xfId="221"/>
    <cellStyle name="Nota 5" xfId="222"/>
    <cellStyle name="Nota 50" xfId="223"/>
    <cellStyle name="Nota 51" xfId="224"/>
    <cellStyle name="Nota 52" xfId="225"/>
    <cellStyle name="Nota 53" xfId="226"/>
    <cellStyle name="Nota 54" xfId="227"/>
    <cellStyle name="Nota 55" xfId="228"/>
    <cellStyle name="Nota 6" xfId="229"/>
    <cellStyle name="Nota 7" xfId="230"/>
    <cellStyle name="Nota 8" xfId="231"/>
    <cellStyle name="Nota 9" xfId="232"/>
    <cellStyle name="Note" xfId="233"/>
    <cellStyle name="Output" xfId="234"/>
    <cellStyle name="Percentual" xfId="235"/>
    <cellStyle name="Ponto" xfId="236"/>
    <cellStyle name="Porcentagem 2" xfId="237"/>
    <cellStyle name="Porcentagem_FACULDADE UEG Orçamento + Cronograma + Memória" xfId="238"/>
    <cellStyle name="Result" xfId="239"/>
    <cellStyle name="Result2" xfId="240"/>
    <cellStyle name="Saída" xfId="241" builtinId="21" customBuiltin="1"/>
    <cellStyle name="Separador de milhares 2" xfId="242"/>
    <cellStyle name="Separador de milhares 2 2" xfId="243"/>
    <cellStyle name="Separador de milhares 3" xfId="244"/>
    <cellStyle name="Separador de milhares 3 2" xfId="245"/>
    <cellStyle name="Separador de milhares 4" xfId="246"/>
    <cellStyle name="Separador de milhares 5" xfId="247"/>
    <cellStyle name="Separador de milhares 6" xfId="248"/>
    <cellStyle name="Separador de milhares 7" xfId="249"/>
    <cellStyle name="Separador de milhares 8" xfId="250"/>
    <cellStyle name="Texto de Aviso" xfId="251" builtinId="11" customBuiltin="1"/>
    <cellStyle name="Texto Explicativo" xfId="252" builtinId="53" customBuiltin="1"/>
    <cellStyle name="Title" xfId="253"/>
    <cellStyle name="Título" xfId="254" builtinId="15" customBuiltin="1"/>
    <cellStyle name="Título 1" xfId="255" builtinId="16" customBuiltin="1"/>
    <cellStyle name="Título 1 1" xfId="256"/>
    <cellStyle name="Título 2" xfId="257" builtinId="17" customBuiltin="1"/>
    <cellStyle name="Título 3" xfId="258" builtinId="18" customBuiltin="1"/>
    <cellStyle name="Título 4" xfId="259" builtinId="19" customBuiltin="1"/>
    <cellStyle name="Titulo1" xfId="260"/>
    <cellStyle name="Titulo2" xfId="261"/>
    <cellStyle name="Total" xfId="262" builtinId="25" customBuiltin="1"/>
    <cellStyle name="UN" xfId="263"/>
    <cellStyle name="UN." xfId="264"/>
    <cellStyle name="Vírgula 2" xfId="265"/>
    <cellStyle name="Warning Text" xfId="26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104775</xdr:rowOff>
    </xdr:from>
    <xdr:to>
      <xdr:col>1</xdr:col>
      <xdr:colOff>1152525</xdr:colOff>
      <xdr:row>4</xdr:row>
      <xdr:rowOff>114300</xdr:rowOff>
    </xdr:to>
    <xdr:pic>
      <xdr:nvPicPr>
        <xdr:cNvPr id="1057" name="Picture 1" descr="http://mw2.google.com/mw-panoramio/photos/medium/2101094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104775"/>
          <a:ext cx="11334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38100</xdr:rowOff>
    </xdr:from>
    <xdr:to>
      <xdr:col>1</xdr:col>
      <xdr:colOff>1133475</xdr:colOff>
      <xdr:row>7</xdr:row>
      <xdr:rowOff>57150</xdr:rowOff>
    </xdr:to>
    <xdr:pic>
      <xdr:nvPicPr>
        <xdr:cNvPr id="2056" name="Picture 1" descr="http://mw2.google.com/mw-panoramio/photos/medium/2101094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180975"/>
          <a:ext cx="11334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ademia%20de%20Policia\PREDIO%201%20-%20STAND%20DE%20TIROS\MEMO%20CALCULO%20-%20CASA%20DE%20ESTUDANTE%2021.09.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spital%20de%20Queimaduras%20An&#225;polis/MEMO%20CALCULO%20-%20CASA%20DE%20ESTUDANTE%2021.09.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NGEBRAS/UFG-Pq.Tecnol&#243;gico/eletrico/HVAC_PQ_TEC_LABORATORIOS__PLANILHA_ORCAMENTARIA_11_10_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NGEBRAS/UFG-Pq.Tecnol&#243;gico/AR%20CONDICIONADO/AR%20CONDICIONADO%20PLANILHA%20ORCAMENTAR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uis%20Tar/Desktop/TARQUINIO%202011/FAGM%20AN&#193;POLIS/LIDERTEX/MEMO%20CALCULO%20-%20CASA%20DE%20ESTUDANTE%2021.09.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VESTIMENTO INTERNO"/>
      <sheetName val="MAPA ESQ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VESTIMENTO INTERNO"/>
      <sheetName val="MAPA ESQ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ARIA COMPLETA"/>
      <sheetName val="REDE FRIGORIGENA INTERNA"/>
      <sheetName val="REDE FRIGORIGENA EXTERNA"/>
      <sheetName val="REDE DE DUTOS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C12">
            <v>0.1</v>
          </cell>
        </row>
        <row r="14">
          <cell r="C14">
            <v>0.1</v>
          </cell>
        </row>
        <row r="20">
          <cell r="C20">
            <v>12.5</v>
          </cell>
        </row>
        <row r="52">
          <cell r="C52">
            <v>4.54</v>
          </cell>
        </row>
        <row r="56">
          <cell r="C56">
            <v>2.23</v>
          </cell>
        </row>
        <row r="61">
          <cell r="C61">
            <v>3.67</v>
          </cell>
        </row>
        <row r="66">
          <cell r="C66">
            <v>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ARIA COMPLETA"/>
      <sheetName val="REDE FRIGORIGENA INTERNA"/>
      <sheetName val="REDE FRIGORIGENA EXTERNA"/>
      <sheetName val="REDE DE DUTOS"/>
      <sheetName val="INSUMOS"/>
    </sheetNames>
    <sheetDataSet>
      <sheetData sheetId="0"/>
      <sheetData sheetId="1"/>
      <sheetData sheetId="2"/>
      <sheetData sheetId="3"/>
      <sheetData sheetId="4">
        <row r="2">
          <cell r="C2">
            <v>0.1</v>
          </cell>
        </row>
        <row r="3">
          <cell r="C3">
            <v>0.05</v>
          </cell>
        </row>
        <row r="4">
          <cell r="C4">
            <v>0.92</v>
          </cell>
        </row>
        <row r="5">
          <cell r="C5">
            <v>0.92</v>
          </cell>
        </row>
        <row r="6">
          <cell r="C6">
            <v>1.1000000000000001</v>
          </cell>
        </row>
        <row r="7">
          <cell r="C7">
            <v>1.1000000000000001</v>
          </cell>
        </row>
        <row r="8">
          <cell r="C8">
            <v>1.1000000000000001</v>
          </cell>
        </row>
        <row r="9">
          <cell r="C9">
            <v>1.2</v>
          </cell>
        </row>
        <row r="14">
          <cell r="C14">
            <v>0.1</v>
          </cell>
        </row>
        <row r="16">
          <cell r="C16">
            <v>56</v>
          </cell>
        </row>
        <row r="17">
          <cell r="C17">
            <v>15.68</v>
          </cell>
        </row>
        <row r="18">
          <cell r="C18">
            <v>9.3000000000000007</v>
          </cell>
        </row>
        <row r="19">
          <cell r="C19">
            <v>1.82</v>
          </cell>
        </row>
        <row r="23">
          <cell r="C23">
            <v>1.74</v>
          </cell>
        </row>
        <row r="25">
          <cell r="C25">
            <v>0.72</v>
          </cell>
        </row>
        <row r="26">
          <cell r="C26">
            <v>2.48</v>
          </cell>
        </row>
        <row r="27">
          <cell r="C27">
            <v>2.58</v>
          </cell>
        </row>
        <row r="29">
          <cell r="C29">
            <v>2.74</v>
          </cell>
        </row>
        <row r="30">
          <cell r="C30">
            <v>2.86</v>
          </cell>
        </row>
        <row r="31">
          <cell r="C31">
            <v>3.38</v>
          </cell>
        </row>
        <row r="33">
          <cell r="C33">
            <v>3.8</v>
          </cell>
        </row>
        <row r="34">
          <cell r="C34">
            <v>4.34</v>
          </cell>
        </row>
        <row r="35">
          <cell r="C35">
            <v>7.15</v>
          </cell>
        </row>
        <row r="36">
          <cell r="C36">
            <v>7.79</v>
          </cell>
        </row>
        <row r="38">
          <cell r="C38">
            <v>9.18</v>
          </cell>
        </row>
        <row r="39">
          <cell r="C39">
            <v>11.17</v>
          </cell>
        </row>
        <row r="42">
          <cell r="C42">
            <v>5.0179499999999999</v>
          </cell>
        </row>
        <row r="43">
          <cell r="C43">
            <v>7.2450000000000001</v>
          </cell>
        </row>
        <row r="44">
          <cell r="C44">
            <v>9.475200000000001</v>
          </cell>
        </row>
        <row r="45">
          <cell r="C45">
            <v>13.16385</v>
          </cell>
        </row>
        <row r="47">
          <cell r="C47">
            <v>18.774000000000001</v>
          </cell>
        </row>
        <row r="48">
          <cell r="C48">
            <v>37.903950000000002</v>
          </cell>
        </row>
        <row r="61">
          <cell r="C61">
            <v>3.67</v>
          </cell>
        </row>
        <row r="66">
          <cell r="C66">
            <v>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VESTIMENTO INTERNO"/>
      <sheetName val="MAPA ESQ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9"/>
  <sheetViews>
    <sheetView tabSelected="1" view="pageBreakPreview" topLeftCell="A155" zoomScaleNormal="100" workbookViewId="0">
      <selection activeCell="K166" sqref="K166"/>
    </sheetView>
  </sheetViews>
  <sheetFormatPr defaultRowHeight="12.75"/>
  <cols>
    <col min="1" max="1" width="5.5703125" style="11" customWidth="1"/>
    <col min="2" max="2" width="75.42578125" style="11" customWidth="1"/>
    <col min="3" max="3" width="10" style="11" customWidth="1"/>
    <col min="4" max="4" width="4.7109375" style="71" customWidth="1"/>
    <col min="5" max="5" width="6.85546875" style="72" customWidth="1"/>
    <col min="6" max="6" width="10.7109375" style="73" customWidth="1"/>
    <col min="7" max="7" width="10.28515625" style="73" customWidth="1"/>
    <col min="8" max="8" width="9.140625" style="11"/>
    <col min="9" max="9" width="10.85546875" style="11" bestFit="1" customWidth="1"/>
    <col min="10" max="16384" width="9.140625" style="11"/>
  </cols>
  <sheetData>
    <row r="1" spans="1:7">
      <c r="A1" s="5"/>
      <c r="B1" s="6"/>
      <c r="C1" s="6"/>
      <c r="D1" s="7"/>
      <c r="E1" s="8"/>
      <c r="F1" s="9"/>
      <c r="G1" s="10"/>
    </row>
    <row r="2" spans="1:7">
      <c r="A2" s="74"/>
      <c r="B2" s="75"/>
      <c r="C2" s="75"/>
      <c r="D2" s="13"/>
      <c r="E2" s="14"/>
      <c r="F2" s="15"/>
      <c r="G2" s="16"/>
    </row>
    <row r="3" spans="1:7" ht="24" customHeight="1">
      <c r="A3" s="74"/>
      <c r="B3" s="130" t="s">
        <v>178</v>
      </c>
      <c r="C3" s="75"/>
      <c r="D3" s="13"/>
      <c r="E3" s="14"/>
      <c r="F3" s="15"/>
      <c r="G3" s="16"/>
    </row>
    <row r="4" spans="1:7">
      <c r="A4" s="74"/>
      <c r="B4" s="75"/>
      <c r="C4" s="75"/>
      <c r="D4" s="13"/>
      <c r="E4" s="14"/>
      <c r="F4" s="15"/>
      <c r="G4" s="16"/>
    </row>
    <row r="5" spans="1:7">
      <c r="A5" s="74"/>
      <c r="B5" s="75"/>
      <c r="C5" s="75"/>
      <c r="D5" s="13"/>
      <c r="E5" s="14"/>
      <c r="F5" s="15"/>
      <c r="G5" s="16"/>
    </row>
    <row r="6" spans="1:7">
      <c r="A6" s="119" t="s">
        <v>284</v>
      </c>
      <c r="B6" s="12"/>
      <c r="C6" s="12"/>
      <c r="D6" s="13"/>
      <c r="E6" s="14"/>
      <c r="F6" s="15"/>
      <c r="G6" s="16"/>
    </row>
    <row r="7" spans="1:7">
      <c r="A7" s="119" t="s">
        <v>177</v>
      </c>
      <c r="B7" s="12"/>
      <c r="C7" s="76" t="s">
        <v>285</v>
      </c>
      <c r="D7" s="13"/>
      <c r="E7" s="14"/>
      <c r="F7" s="15"/>
      <c r="G7" s="16"/>
    </row>
    <row r="8" spans="1:7">
      <c r="A8" s="119" t="s">
        <v>345</v>
      </c>
      <c r="B8" s="17"/>
      <c r="C8" s="17" t="s">
        <v>286</v>
      </c>
      <c r="D8" s="13"/>
      <c r="E8" s="14"/>
      <c r="F8" s="15"/>
      <c r="G8" s="16"/>
    </row>
    <row r="9" spans="1:7">
      <c r="A9" s="18" t="s">
        <v>0</v>
      </c>
      <c r="B9" s="19" t="s">
        <v>1</v>
      </c>
      <c r="C9" s="19" t="s">
        <v>102</v>
      </c>
      <c r="D9" s="19" t="s">
        <v>2</v>
      </c>
      <c r="E9" s="20" t="s">
        <v>3</v>
      </c>
      <c r="F9" s="20" t="s">
        <v>4</v>
      </c>
      <c r="G9" s="21" t="s">
        <v>5</v>
      </c>
    </row>
    <row r="10" spans="1:7">
      <c r="A10" s="120">
        <v>1</v>
      </c>
      <c r="B10" s="121" t="s">
        <v>6</v>
      </c>
      <c r="C10" s="22"/>
      <c r="D10" s="23"/>
      <c r="E10" s="24"/>
      <c r="F10" s="25"/>
      <c r="G10" s="26"/>
    </row>
    <row r="11" spans="1:7">
      <c r="A11" s="27" t="s">
        <v>97</v>
      </c>
      <c r="B11" s="28" t="s">
        <v>137</v>
      </c>
      <c r="C11" s="29" t="s">
        <v>136</v>
      </c>
      <c r="D11" s="30" t="s">
        <v>8</v>
      </c>
      <c r="E11" s="4">
        <v>300</v>
      </c>
      <c r="F11" s="4">
        <v>0.68</v>
      </c>
      <c r="G11" s="31">
        <f>E11*F11</f>
        <v>204.00000000000003</v>
      </c>
    </row>
    <row r="12" spans="1:7">
      <c r="A12" s="27" t="s">
        <v>98</v>
      </c>
      <c r="B12" s="32" t="s">
        <v>7</v>
      </c>
      <c r="C12" s="2" t="s">
        <v>103</v>
      </c>
      <c r="D12" s="2" t="s">
        <v>8</v>
      </c>
      <c r="E12" s="1">
        <v>5</v>
      </c>
      <c r="F12" s="1">
        <v>295</v>
      </c>
      <c r="G12" s="31">
        <f>E12*F12</f>
        <v>1475</v>
      </c>
    </row>
    <row r="13" spans="1:7">
      <c r="A13" s="27" t="s">
        <v>99</v>
      </c>
      <c r="B13" s="32" t="s">
        <v>135</v>
      </c>
      <c r="C13" s="2" t="s">
        <v>104</v>
      </c>
      <c r="D13" s="2" t="s">
        <v>8</v>
      </c>
      <c r="E13" s="1">
        <v>12</v>
      </c>
      <c r="F13" s="1">
        <v>119.98</v>
      </c>
      <c r="G13" s="31">
        <f>E13*F13</f>
        <v>1439.76</v>
      </c>
    </row>
    <row r="14" spans="1:7">
      <c r="A14" s="27" t="s">
        <v>100</v>
      </c>
      <c r="B14" s="32" t="s">
        <v>11</v>
      </c>
      <c r="C14" s="2" t="s">
        <v>105</v>
      </c>
      <c r="D14" s="2" t="s">
        <v>8</v>
      </c>
      <c r="E14" s="1">
        <v>202.65</v>
      </c>
      <c r="F14" s="1">
        <v>6.6</v>
      </c>
      <c r="G14" s="31">
        <f>E14*F14</f>
        <v>1337.49</v>
      </c>
    </row>
    <row r="15" spans="1:7">
      <c r="A15" s="148" t="s">
        <v>334</v>
      </c>
      <c r="B15" s="151" t="s">
        <v>336</v>
      </c>
      <c r="C15" s="154" t="s">
        <v>335</v>
      </c>
      <c r="D15" s="2" t="s">
        <v>15</v>
      </c>
      <c r="E15" s="1">
        <v>1.68</v>
      </c>
      <c r="F15" s="1">
        <v>80.7</v>
      </c>
      <c r="G15" s="31">
        <f>E15*F15</f>
        <v>135.57599999999999</v>
      </c>
    </row>
    <row r="16" spans="1:7">
      <c r="A16" s="33"/>
      <c r="B16" s="34"/>
      <c r="C16" s="163" t="s">
        <v>12</v>
      </c>
      <c r="D16" s="163"/>
      <c r="E16" s="163"/>
      <c r="F16" s="1"/>
      <c r="G16" s="35">
        <f>SUM(G11:G15)</f>
        <v>4591.826</v>
      </c>
    </row>
    <row r="17" spans="1:9">
      <c r="A17" s="122">
        <v>2</v>
      </c>
      <c r="B17" s="123" t="s">
        <v>13</v>
      </c>
      <c r="C17" s="36"/>
      <c r="D17" s="37"/>
      <c r="E17" s="3"/>
      <c r="F17" s="1"/>
      <c r="G17" s="31"/>
    </row>
    <row r="18" spans="1:9">
      <c r="A18" s="27" t="s">
        <v>14</v>
      </c>
      <c r="B18" s="32" t="s">
        <v>287</v>
      </c>
      <c r="C18" s="2" t="s">
        <v>141</v>
      </c>
      <c r="D18" s="2" t="s">
        <v>15</v>
      </c>
      <c r="E18" s="1">
        <v>21.51</v>
      </c>
      <c r="F18" s="1">
        <v>18</v>
      </c>
      <c r="G18" s="31">
        <f>E18*F18</f>
        <v>387.18</v>
      </c>
      <c r="H18" s="38"/>
      <c r="I18" s="39"/>
    </row>
    <row r="19" spans="1:9">
      <c r="A19" s="27" t="s">
        <v>16</v>
      </c>
      <c r="B19" s="32" t="s">
        <v>17</v>
      </c>
      <c r="C19" s="2" t="s">
        <v>106</v>
      </c>
      <c r="D19" s="2" t="s">
        <v>18</v>
      </c>
      <c r="E19" s="1">
        <v>63.05</v>
      </c>
      <c r="F19" s="1">
        <v>15</v>
      </c>
      <c r="G19" s="31">
        <f>E19*F19</f>
        <v>945.75</v>
      </c>
      <c r="H19" s="38"/>
      <c r="I19" s="39"/>
    </row>
    <row r="20" spans="1:9">
      <c r="A20" s="33"/>
      <c r="B20" s="40"/>
      <c r="C20" s="37"/>
      <c r="D20" s="2" t="s">
        <v>19</v>
      </c>
      <c r="E20" s="3"/>
      <c r="F20" s="1"/>
      <c r="G20" s="35">
        <f>SUM(G18:G19)</f>
        <v>1332.93</v>
      </c>
    </row>
    <row r="21" spans="1:9">
      <c r="A21" s="122">
        <v>3</v>
      </c>
      <c r="B21" s="123" t="s">
        <v>20</v>
      </c>
      <c r="C21" s="2"/>
      <c r="D21" s="37"/>
      <c r="E21" s="3"/>
      <c r="F21" s="1"/>
      <c r="G21" s="31"/>
    </row>
    <row r="22" spans="1:9">
      <c r="A22" s="27">
        <v>3.1</v>
      </c>
      <c r="B22" s="32" t="s">
        <v>179</v>
      </c>
      <c r="C22" s="2"/>
      <c r="D22" s="37"/>
      <c r="E22" s="3"/>
      <c r="F22" s="1"/>
      <c r="G22" s="31"/>
    </row>
    <row r="23" spans="1:9">
      <c r="A23" s="27" t="s">
        <v>21</v>
      </c>
      <c r="B23" s="32" t="s">
        <v>117</v>
      </c>
      <c r="C23" s="2" t="s">
        <v>116</v>
      </c>
      <c r="D23" s="2" t="s">
        <v>18</v>
      </c>
      <c r="E23" s="1">
        <v>1.72</v>
      </c>
      <c r="F23" s="1">
        <v>25.8</v>
      </c>
      <c r="G23" s="31">
        <f t="shared" ref="G23:G31" si="0">E23*F23</f>
        <v>44.375999999999998</v>
      </c>
    </row>
    <row r="24" spans="1:9">
      <c r="A24" s="27" t="s">
        <v>22</v>
      </c>
      <c r="B24" s="32" t="s">
        <v>288</v>
      </c>
      <c r="C24" s="2" t="s">
        <v>107</v>
      </c>
      <c r="D24" s="2" t="s">
        <v>30</v>
      </c>
      <c r="E24" s="1">
        <v>220</v>
      </c>
      <c r="F24" s="1">
        <v>65.22</v>
      </c>
      <c r="G24" s="31">
        <f>E24*F24</f>
        <v>14348.4</v>
      </c>
    </row>
    <row r="25" spans="1:9">
      <c r="A25" s="27"/>
      <c r="B25" s="41"/>
      <c r="C25" s="42"/>
      <c r="D25" s="2"/>
      <c r="E25" s="1"/>
      <c r="F25" s="1"/>
      <c r="G25" s="31"/>
    </row>
    <row r="26" spans="1:9">
      <c r="A26" s="27" t="s">
        <v>290</v>
      </c>
      <c r="B26" s="41" t="s">
        <v>289</v>
      </c>
      <c r="C26" s="42"/>
      <c r="D26" s="2"/>
      <c r="E26" s="1"/>
      <c r="F26" s="1"/>
      <c r="G26" s="31"/>
    </row>
    <row r="27" spans="1:9">
      <c r="A27" s="27" t="s">
        <v>291</v>
      </c>
      <c r="B27" s="41" t="s">
        <v>180</v>
      </c>
      <c r="C27" s="42" t="s">
        <v>123</v>
      </c>
      <c r="D27" s="2" t="s">
        <v>15</v>
      </c>
      <c r="E27" s="1">
        <v>11.13</v>
      </c>
      <c r="F27" s="1">
        <v>309.51</v>
      </c>
      <c r="G27" s="31">
        <f t="shared" si="0"/>
        <v>3444.8463000000002</v>
      </c>
    </row>
    <row r="28" spans="1:9">
      <c r="A28" s="27" t="s">
        <v>292</v>
      </c>
      <c r="B28" s="41" t="s">
        <v>118</v>
      </c>
      <c r="C28" s="42">
        <v>5970</v>
      </c>
      <c r="D28" s="2" t="s">
        <v>8</v>
      </c>
      <c r="E28" s="1">
        <v>112</v>
      </c>
      <c r="F28" s="1">
        <v>34.07</v>
      </c>
      <c r="G28" s="31">
        <f t="shared" si="0"/>
        <v>3815.84</v>
      </c>
      <c r="I28" s="43"/>
    </row>
    <row r="29" spans="1:9" ht="12.75" customHeight="1">
      <c r="A29" s="27" t="s">
        <v>293</v>
      </c>
      <c r="B29" s="41" t="s">
        <v>142</v>
      </c>
      <c r="C29" s="42" t="s">
        <v>119</v>
      </c>
      <c r="D29" s="2" t="s">
        <v>120</v>
      </c>
      <c r="E29" s="1">
        <v>561.14</v>
      </c>
      <c r="F29" s="1">
        <v>6.9</v>
      </c>
      <c r="G29" s="31">
        <f t="shared" si="0"/>
        <v>3871.866</v>
      </c>
      <c r="I29" s="43"/>
    </row>
    <row r="30" spans="1:9" ht="12.75" customHeight="1">
      <c r="A30" s="27" t="s">
        <v>294</v>
      </c>
      <c r="B30" s="41" t="s">
        <v>122</v>
      </c>
      <c r="C30" s="42" t="s">
        <v>121</v>
      </c>
      <c r="D30" s="2" t="s">
        <v>120</v>
      </c>
      <c r="E30" s="1">
        <v>616.70000000000005</v>
      </c>
      <c r="F30" s="1">
        <v>7.2</v>
      </c>
      <c r="G30" s="31">
        <f t="shared" si="0"/>
        <v>4440.2400000000007</v>
      </c>
      <c r="I30" s="43"/>
    </row>
    <row r="31" spans="1:9" ht="12.75" customHeight="1">
      <c r="A31" s="27" t="s">
        <v>295</v>
      </c>
      <c r="B31" s="41" t="s">
        <v>125</v>
      </c>
      <c r="C31" s="42" t="s">
        <v>124</v>
      </c>
      <c r="D31" s="2" t="s">
        <v>26</v>
      </c>
      <c r="E31" s="1">
        <v>11.13</v>
      </c>
      <c r="F31" s="1">
        <v>52.29</v>
      </c>
      <c r="G31" s="31">
        <f t="shared" si="0"/>
        <v>581.98770000000002</v>
      </c>
      <c r="I31" s="43"/>
    </row>
    <row r="32" spans="1:9">
      <c r="A32" s="33"/>
      <c r="B32" s="40"/>
      <c r="C32" s="37"/>
      <c r="D32" s="2" t="s">
        <v>23</v>
      </c>
      <c r="E32" s="3"/>
      <c r="F32" s="1"/>
      <c r="G32" s="35">
        <f>SUM(G23:G31)</f>
        <v>30547.556000000004</v>
      </c>
    </row>
    <row r="33" spans="1:7">
      <c r="A33" s="122">
        <v>4</v>
      </c>
      <c r="B33" s="123" t="s">
        <v>24</v>
      </c>
      <c r="C33" s="2"/>
      <c r="D33" s="37"/>
      <c r="E33" s="3"/>
      <c r="F33" s="1"/>
      <c r="G33" s="31"/>
    </row>
    <row r="34" spans="1:7">
      <c r="A34" s="27">
        <v>4.0999999999999996</v>
      </c>
      <c r="B34" s="32" t="s">
        <v>373</v>
      </c>
      <c r="C34" s="2"/>
      <c r="D34" s="37"/>
      <c r="E34" s="3"/>
      <c r="F34" s="1"/>
      <c r="G34" s="31"/>
    </row>
    <row r="35" spans="1:7">
      <c r="A35" s="27" t="s">
        <v>25</v>
      </c>
      <c r="B35" s="41" t="s">
        <v>126</v>
      </c>
      <c r="C35" s="42" t="s">
        <v>123</v>
      </c>
      <c r="D35" s="2" t="s">
        <v>26</v>
      </c>
      <c r="E35" s="1">
        <v>15.41</v>
      </c>
      <c r="F35" s="1">
        <v>309.51</v>
      </c>
      <c r="G35" s="31">
        <f>E35*F35</f>
        <v>4769.5491000000002</v>
      </c>
    </row>
    <row r="36" spans="1:7">
      <c r="A36" s="27" t="s">
        <v>27</v>
      </c>
      <c r="B36" s="41" t="s">
        <v>118</v>
      </c>
      <c r="C36" s="42">
        <v>5970</v>
      </c>
      <c r="D36" s="2" t="s">
        <v>8</v>
      </c>
      <c r="E36" s="1">
        <v>46</v>
      </c>
      <c r="F36" s="1">
        <v>34.07</v>
      </c>
      <c r="G36" s="31">
        <f>E36*F36</f>
        <v>1567.22</v>
      </c>
    </row>
    <row r="37" spans="1:7" ht="12.75" customHeight="1">
      <c r="A37" s="27" t="s">
        <v>28</v>
      </c>
      <c r="B37" s="41" t="s">
        <v>142</v>
      </c>
      <c r="C37" s="42" t="s">
        <v>119</v>
      </c>
      <c r="D37" s="2" t="s">
        <v>120</v>
      </c>
      <c r="E37" s="1">
        <v>976.36</v>
      </c>
      <c r="F37" s="1">
        <v>6.9</v>
      </c>
      <c r="G37" s="31">
        <f>E37*F37</f>
        <v>6736.884</v>
      </c>
    </row>
    <row r="38" spans="1:7">
      <c r="A38" s="27" t="s">
        <v>127</v>
      </c>
      <c r="B38" s="41" t="s">
        <v>122</v>
      </c>
      <c r="C38" s="42" t="s">
        <v>121</v>
      </c>
      <c r="D38" s="2" t="s">
        <v>120</v>
      </c>
      <c r="E38" s="1">
        <v>684.26</v>
      </c>
      <c r="F38" s="1">
        <v>7.2</v>
      </c>
      <c r="G38" s="31">
        <f>E38*F38</f>
        <v>4926.6720000000005</v>
      </c>
    </row>
    <row r="39" spans="1:7">
      <c r="A39" s="27" t="s">
        <v>128</v>
      </c>
      <c r="B39" s="41" t="s">
        <v>181</v>
      </c>
      <c r="C39" s="42" t="s">
        <v>124</v>
      </c>
      <c r="D39" s="2" t="s">
        <v>26</v>
      </c>
      <c r="E39" s="1">
        <v>15.41</v>
      </c>
      <c r="F39" s="1">
        <v>52.29</v>
      </c>
      <c r="G39" s="31">
        <f>E39*F39</f>
        <v>805.78890000000001</v>
      </c>
    </row>
    <row r="40" spans="1:7">
      <c r="A40" s="33"/>
      <c r="B40" s="40"/>
      <c r="C40" s="37"/>
      <c r="D40" s="2" t="s">
        <v>29</v>
      </c>
      <c r="E40" s="3"/>
      <c r="F40" s="1"/>
      <c r="G40" s="35">
        <f>SUM(G35:G39)</f>
        <v>18806.114000000001</v>
      </c>
    </row>
    <row r="41" spans="1:7">
      <c r="A41" s="122">
        <v>5</v>
      </c>
      <c r="B41" s="123" t="s">
        <v>31</v>
      </c>
      <c r="C41" s="2"/>
      <c r="D41" s="37"/>
      <c r="E41" s="3"/>
      <c r="F41" s="1"/>
      <c r="G41" s="31"/>
    </row>
    <row r="42" spans="1:7">
      <c r="A42" s="27">
        <v>5.0999999999999996</v>
      </c>
      <c r="B42" s="32" t="s">
        <v>32</v>
      </c>
      <c r="C42" s="2"/>
      <c r="D42" s="37"/>
      <c r="E42" s="3"/>
      <c r="F42" s="1"/>
      <c r="G42" s="31"/>
    </row>
    <row r="43" spans="1:7">
      <c r="A43" s="27" t="s">
        <v>182</v>
      </c>
      <c r="B43" s="32" t="s">
        <v>33</v>
      </c>
      <c r="C43" s="2">
        <v>74252</v>
      </c>
      <c r="D43" s="2" t="s">
        <v>30</v>
      </c>
      <c r="E43" s="1">
        <v>70</v>
      </c>
      <c r="F43" s="1">
        <v>8.06</v>
      </c>
      <c r="G43" s="31">
        <f>E43*F43</f>
        <v>564.20000000000005</v>
      </c>
    </row>
    <row r="44" spans="1:7">
      <c r="A44" s="27">
        <v>5.2</v>
      </c>
      <c r="B44" s="32" t="s">
        <v>34</v>
      </c>
      <c r="C44" s="2"/>
      <c r="D44" s="37"/>
      <c r="E44" s="3"/>
      <c r="F44" s="1"/>
      <c r="G44" s="31"/>
    </row>
    <row r="45" spans="1:7">
      <c r="A45" s="27" t="s">
        <v>183</v>
      </c>
      <c r="B45" s="32" t="s">
        <v>35</v>
      </c>
      <c r="C45" s="2">
        <v>64626</v>
      </c>
      <c r="D45" s="2" t="s">
        <v>30</v>
      </c>
      <c r="E45" s="1">
        <v>650</v>
      </c>
      <c r="F45" s="1">
        <v>2.2999999999999998</v>
      </c>
      <c r="G45" s="31">
        <f>E45*F45</f>
        <v>1494.9999999999998</v>
      </c>
    </row>
    <row r="46" spans="1:7">
      <c r="A46" s="27" t="s">
        <v>184</v>
      </c>
      <c r="B46" s="32" t="s">
        <v>36</v>
      </c>
      <c r="C46" s="2" t="s">
        <v>108</v>
      </c>
      <c r="D46" s="2" t="s">
        <v>30</v>
      </c>
      <c r="E46" s="1">
        <v>800</v>
      </c>
      <c r="F46" s="1">
        <v>2.77</v>
      </c>
      <c r="G46" s="31">
        <f>E46*F46</f>
        <v>2216</v>
      </c>
    </row>
    <row r="47" spans="1:7">
      <c r="A47" s="27" t="s">
        <v>185</v>
      </c>
      <c r="B47" s="32" t="s">
        <v>37</v>
      </c>
      <c r="C47" s="2" t="s">
        <v>107</v>
      </c>
      <c r="D47" s="2" t="s">
        <v>30</v>
      </c>
      <c r="E47" s="1">
        <v>100</v>
      </c>
      <c r="F47" s="1">
        <v>3.49</v>
      </c>
      <c r="G47" s="31">
        <f>E47*F47</f>
        <v>349</v>
      </c>
    </row>
    <row r="48" spans="1:7">
      <c r="A48" s="27" t="s">
        <v>186</v>
      </c>
      <c r="B48" s="32" t="s">
        <v>38</v>
      </c>
      <c r="C48" s="2"/>
      <c r="D48" s="37"/>
      <c r="E48" s="3"/>
      <c r="F48" s="1"/>
      <c r="G48" s="31"/>
    </row>
    <row r="49" spans="1:9">
      <c r="A49" s="27" t="s">
        <v>187</v>
      </c>
      <c r="B49" s="151" t="s">
        <v>338</v>
      </c>
      <c r="C49" s="2">
        <v>72332</v>
      </c>
      <c r="D49" s="2" t="s">
        <v>9</v>
      </c>
      <c r="E49" s="1">
        <v>18</v>
      </c>
      <c r="F49" s="1">
        <v>9.09</v>
      </c>
      <c r="G49" s="31">
        <f>E49*F49</f>
        <v>163.62</v>
      </c>
    </row>
    <row r="50" spans="1:9">
      <c r="A50" s="27" t="s">
        <v>188</v>
      </c>
      <c r="B50" s="32" t="s">
        <v>39</v>
      </c>
      <c r="C50" s="2"/>
      <c r="D50" s="37"/>
      <c r="E50" s="3"/>
      <c r="F50" s="1"/>
      <c r="G50" s="31"/>
    </row>
    <row r="51" spans="1:9">
      <c r="A51" s="27" t="s">
        <v>189</v>
      </c>
      <c r="B51" s="32" t="s">
        <v>40</v>
      </c>
      <c r="C51" s="2">
        <v>72337</v>
      </c>
      <c r="D51" s="2" t="s">
        <v>9</v>
      </c>
      <c r="E51" s="1">
        <v>5</v>
      </c>
      <c r="F51" s="1">
        <v>12.17</v>
      </c>
      <c r="G51" s="31">
        <f>E51*F51</f>
        <v>60.85</v>
      </c>
    </row>
    <row r="52" spans="1:9">
      <c r="A52" s="27" t="s">
        <v>190</v>
      </c>
      <c r="B52" s="32" t="s">
        <v>41</v>
      </c>
      <c r="C52" s="2"/>
      <c r="D52" s="37"/>
      <c r="E52" s="3"/>
      <c r="F52" s="1"/>
      <c r="G52" s="31"/>
    </row>
    <row r="53" spans="1:9">
      <c r="A53" s="27" t="s">
        <v>191</v>
      </c>
      <c r="B53" s="32" t="s">
        <v>42</v>
      </c>
      <c r="C53" s="2">
        <v>72570</v>
      </c>
      <c r="D53" s="2" t="s">
        <v>9</v>
      </c>
      <c r="E53" s="1">
        <v>32</v>
      </c>
      <c r="F53" s="1">
        <v>12.48</v>
      </c>
      <c r="G53" s="31">
        <f>E53*F53</f>
        <v>399.36</v>
      </c>
      <c r="I53" s="39"/>
    </row>
    <row r="54" spans="1:9">
      <c r="A54" s="27" t="s">
        <v>192</v>
      </c>
      <c r="B54" s="32" t="s">
        <v>43</v>
      </c>
      <c r="C54" s="2"/>
      <c r="D54" s="37"/>
      <c r="E54" s="3"/>
      <c r="F54" s="1"/>
      <c r="G54" s="31"/>
      <c r="I54" s="39"/>
    </row>
    <row r="55" spans="1:9">
      <c r="A55" s="27" t="s">
        <v>193</v>
      </c>
      <c r="B55" s="32" t="s">
        <v>44</v>
      </c>
      <c r="C55" s="2">
        <v>70692</v>
      </c>
      <c r="D55" s="2" t="s">
        <v>9</v>
      </c>
      <c r="E55" s="1">
        <v>50</v>
      </c>
      <c r="F55" s="1">
        <v>4.1500000000000004</v>
      </c>
      <c r="G55" s="31">
        <f>E55*F55</f>
        <v>207.50000000000003</v>
      </c>
      <c r="I55" s="39"/>
    </row>
    <row r="56" spans="1:9">
      <c r="A56" s="27" t="s">
        <v>194</v>
      </c>
      <c r="B56" s="151" t="s">
        <v>347</v>
      </c>
      <c r="C56" s="2"/>
      <c r="D56" s="37"/>
      <c r="E56" s="3"/>
      <c r="F56" s="1"/>
      <c r="G56" s="31"/>
    </row>
    <row r="57" spans="1:9" ht="22.5">
      <c r="A57" s="27" t="s">
        <v>195</v>
      </c>
      <c r="B57" s="46" t="s">
        <v>45</v>
      </c>
      <c r="C57" s="45">
        <v>72170</v>
      </c>
      <c r="D57" s="2" t="s">
        <v>9</v>
      </c>
      <c r="E57" s="1" t="s">
        <v>10</v>
      </c>
      <c r="F57" s="1">
        <v>149.06</v>
      </c>
      <c r="G57" s="31">
        <f>E57*F57</f>
        <v>149.06</v>
      </c>
    </row>
    <row r="58" spans="1:9">
      <c r="A58" s="27" t="s">
        <v>196</v>
      </c>
      <c r="B58" s="151" t="s">
        <v>339</v>
      </c>
      <c r="C58" s="2" t="s">
        <v>109</v>
      </c>
      <c r="D58" s="2" t="s">
        <v>9</v>
      </c>
      <c r="E58" s="1">
        <v>8</v>
      </c>
      <c r="F58" s="1">
        <v>23</v>
      </c>
      <c r="G58" s="31">
        <f>E58*F58</f>
        <v>184</v>
      </c>
    </row>
    <row r="59" spans="1:9">
      <c r="A59" s="27" t="s">
        <v>197</v>
      </c>
      <c r="B59" s="32" t="s">
        <v>46</v>
      </c>
      <c r="C59" s="2"/>
      <c r="D59" s="37"/>
      <c r="E59" s="3"/>
      <c r="F59" s="1"/>
      <c r="G59" s="31"/>
    </row>
    <row r="60" spans="1:9">
      <c r="A60" s="27" t="s">
        <v>198</v>
      </c>
      <c r="B60" s="151" t="s">
        <v>337</v>
      </c>
      <c r="C60" s="2">
        <v>70748</v>
      </c>
      <c r="D60" s="2" t="s">
        <v>9</v>
      </c>
      <c r="E60" s="1">
        <v>74</v>
      </c>
      <c r="F60" s="1">
        <v>54.97</v>
      </c>
      <c r="G60" s="31">
        <f>E60*F60</f>
        <v>4067.7799999999997</v>
      </c>
      <c r="H60" s="44"/>
    </row>
    <row r="61" spans="1:9">
      <c r="A61" s="33"/>
      <c r="B61" s="40"/>
      <c r="C61" s="37"/>
      <c r="D61" s="161" t="s">
        <v>242</v>
      </c>
      <c r="E61" s="3"/>
      <c r="G61" s="35">
        <f>SUM(G43:G60)</f>
        <v>9856.369999999999</v>
      </c>
    </row>
    <row r="62" spans="1:9">
      <c r="A62" s="122">
        <v>6</v>
      </c>
      <c r="B62" s="123" t="s">
        <v>48</v>
      </c>
      <c r="C62" s="2"/>
      <c r="D62" s="37"/>
      <c r="E62" s="3"/>
      <c r="F62" s="1"/>
      <c r="G62" s="31"/>
    </row>
    <row r="63" spans="1:9">
      <c r="A63" s="148" t="s">
        <v>368</v>
      </c>
      <c r="B63" s="32" t="s">
        <v>49</v>
      </c>
      <c r="C63" s="2"/>
      <c r="D63" s="37"/>
      <c r="E63" s="3"/>
      <c r="F63" s="1"/>
      <c r="G63" s="31"/>
    </row>
    <row r="64" spans="1:9">
      <c r="A64" s="148" t="s">
        <v>369</v>
      </c>
      <c r="B64" s="32" t="s">
        <v>129</v>
      </c>
      <c r="C64" s="2" t="s">
        <v>113</v>
      </c>
      <c r="D64" s="2" t="s">
        <v>8</v>
      </c>
      <c r="E64" s="1">
        <v>484.13</v>
      </c>
      <c r="F64" s="1">
        <v>38</v>
      </c>
      <c r="G64" s="31">
        <f>E64*F64</f>
        <v>18396.939999999999</v>
      </c>
    </row>
    <row r="65" spans="1:7">
      <c r="A65" s="148" t="s">
        <v>370</v>
      </c>
      <c r="B65" s="32" t="s">
        <v>130</v>
      </c>
      <c r="C65" s="2" t="s">
        <v>110</v>
      </c>
      <c r="D65" s="2" t="s">
        <v>30</v>
      </c>
      <c r="E65" s="1">
        <v>43</v>
      </c>
      <c r="F65" s="1">
        <v>11.42</v>
      </c>
      <c r="G65" s="31">
        <f>E65*F65</f>
        <v>491.06</v>
      </c>
    </row>
    <row r="66" spans="1:7">
      <c r="A66" s="148" t="s">
        <v>371</v>
      </c>
      <c r="B66" s="32" t="s">
        <v>52</v>
      </c>
      <c r="C66" s="2"/>
      <c r="D66" s="37"/>
      <c r="E66" s="3"/>
      <c r="F66" s="1"/>
      <c r="G66" s="31"/>
    </row>
    <row r="67" spans="1:7">
      <c r="A67" s="148" t="s">
        <v>372</v>
      </c>
      <c r="B67" s="32" t="s">
        <v>53</v>
      </c>
      <c r="C67" s="2">
        <v>72075</v>
      </c>
      <c r="D67" s="2" t="s">
        <v>8</v>
      </c>
      <c r="E67" s="1">
        <v>148.4</v>
      </c>
      <c r="F67" s="1">
        <v>9</v>
      </c>
      <c r="G67" s="31">
        <f>E67*F67</f>
        <v>1335.6000000000001</v>
      </c>
    </row>
    <row r="68" spans="1:7">
      <c r="A68" s="33"/>
      <c r="B68" s="40"/>
      <c r="C68" s="37"/>
      <c r="D68" s="161" t="s">
        <v>47</v>
      </c>
      <c r="E68" s="3"/>
      <c r="G68" s="35">
        <f>SUM(G64:G67)</f>
        <v>20223.599999999999</v>
      </c>
    </row>
    <row r="69" spans="1:7">
      <c r="A69" s="122">
        <v>7</v>
      </c>
      <c r="B69" s="123" t="s">
        <v>332</v>
      </c>
      <c r="C69" s="2"/>
      <c r="D69" s="37"/>
      <c r="E69" s="3"/>
      <c r="F69" s="1"/>
      <c r="G69" s="31"/>
    </row>
    <row r="70" spans="1:7">
      <c r="A70" s="148" t="s">
        <v>363</v>
      </c>
      <c r="B70" s="32" t="s">
        <v>56</v>
      </c>
      <c r="C70" s="2"/>
      <c r="D70" s="37"/>
      <c r="E70" s="3"/>
      <c r="F70" s="1"/>
      <c r="G70" s="31"/>
    </row>
    <row r="71" spans="1:7">
      <c r="A71" s="148" t="s">
        <v>50</v>
      </c>
      <c r="B71" s="151" t="s">
        <v>323</v>
      </c>
      <c r="C71" s="2">
        <v>90823</v>
      </c>
      <c r="D71" s="2" t="s">
        <v>9</v>
      </c>
      <c r="E71" s="1">
        <v>11</v>
      </c>
      <c r="F71" s="157">
        <v>323.35000000000002</v>
      </c>
      <c r="G71" s="31">
        <f>E71*F71</f>
        <v>3556.8500000000004</v>
      </c>
    </row>
    <row r="72" spans="1:7">
      <c r="A72" s="148" t="s">
        <v>51</v>
      </c>
      <c r="B72" s="151" t="s">
        <v>322</v>
      </c>
      <c r="C72" s="2" t="s">
        <v>114</v>
      </c>
      <c r="D72" s="2" t="s">
        <v>9</v>
      </c>
      <c r="E72" s="1">
        <v>2</v>
      </c>
      <c r="F72" s="157">
        <v>385</v>
      </c>
      <c r="G72" s="31">
        <f>E72*F72</f>
        <v>770</v>
      </c>
    </row>
    <row r="73" spans="1:7">
      <c r="A73" s="148" t="s">
        <v>364</v>
      </c>
      <c r="B73" s="151" t="s">
        <v>321</v>
      </c>
      <c r="C73" s="2" t="s">
        <v>320</v>
      </c>
      <c r="D73" s="2" t="s">
        <v>9</v>
      </c>
      <c r="E73" s="1">
        <v>1</v>
      </c>
      <c r="F73" s="157">
        <v>334</v>
      </c>
      <c r="G73" s="31">
        <f>E73*F73</f>
        <v>334</v>
      </c>
    </row>
    <row r="74" spans="1:7" ht="12.75" customHeight="1">
      <c r="A74" s="148" t="s">
        <v>365</v>
      </c>
      <c r="B74" s="32" t="s">
        <v>58</v>
      </c>
      <c r="C74" s="2"/>
      <c r="D74" s="37"/>
      <c r="E74" s="3"/>
      <c r="F74" s="1"/>
      <c r="G74" s="31"/>
    </row>
    <row r="75" spans="1:7" ht="12.75" customHeight="1">
      <c r="A75" s="148" t="s">
        <v>366</v>
      </c>
      <c r="B75" s="150" t="s">
        <v>367</v>
      </c>
      <c r="C75" s="2">
        <v>6103</v>
      </c>
      <c r="D75" s="2" t="s">
        <v>8</v>
      </c>
      <c r="E75" s="1">
        <v>3.15</v>
      </c>
      <c r="F75" s="1">
        <v>620</v>
      </c>
      <c r="G75" s="31">
        <f>E75*F75</f>
        <v>1953</v>
      </c>
    </row>
    <row r="76" spans="1:7">
      <c r="A76" s="33"/>
      <c r="B76" s="40"/>
      <c r="C76" s="37"/>
      <c r="D76" s="161" t="s">
        <v>54</v>
      </c>
      <c r="E76" s="3"/>
      <c r="G76" s="35">
        <f>SUM(G72:G75)</f>
        <v>3057</v>
      </c>
    </row>
    <row r="77" spans="1:7">
      <c r="A77" s="122">
        <v>8</v>
      </c>
      <c r="B77" s="123" t="s">
        <v>60</v>
      </c>
      <c r="C77" s="2"/>
      <c r="D77" s="37"/>
      <c r="E77" s="3"/>
      <c r="F77" s="1"/>
      <c r="G77" s="31"/>
    </row>
    <row r="78" spans="1:7">
      <c r="A78" s="148" t="s">
        <v>360</v>
      </c>
      <c r="B78" s="32" t="s">
        <v>61</v>
      </c>
      <c r="C78" s="2"/>
      <c r="D78" s="37"/>
      <c r="E78" s="3"/>
      <c r="F78" s="1"/>
      <c r="G78" s="31"/>
    </row>
    <row r="79" spans="1:7">
      <c r="A79" s="148" t="s">
        <v>297</v>
      </c>
      <c r="B79" s="150" t="s">
        <v>304</v>
      </c>
      <c r="C79" s="152" t="s">
        <v>300</v>
      </c>
      <c r="D79" s="2" t="s">
        <v>140</v>
      </c>
      <c r="E79" s="1">
        <v>202.65</v>
      </c>
      <c r="F79" s="1">
        <v>36.42</v>
      </c>
      <c r="G79" s="31">
        <f>E79*F79</f>
        <v>7380.5130000000008</v>
      </c>
    </row>
    <row r="80" spans="1:7">
      <c r="A80" s="148" t="s">
        <v>296</v>
      </c>
      <c r="B80" s="151" t="s">
        <v>301</v>
      </c>
      <c r="C80" s="2">
        <v>6058</v>
      </c>
      <c r="D80" s="2" t="s">
        <v>30</v>
      </c>
      <c r="E80" s="1">
        <v>22.84</v>
      </c>
      <c r="F80" s="1">
        <v>22</v>
      </c>
      <c r="G80" s="31">
        <f>E80*F80</f>
        <v>502.48</v>
      </c>
    </row>
    <row r="81" spans="1:7">
      <c r="A81" s="148" t="s">
        <v>57</v>
      </c>
      <c r="B81" s="151" t="s">
        <v>302</v>
      </c>
      <c r="C81" s="60">
        <v>92566</v>
      </c>
      <c r="D81" s="2" t="s">
        <v>140</v>
      </c>
      <c r="E81" s="58">
        <v>202.65</v>
      </c>
      <c r="F81" s="59">
        <v>28.4</v>
      </c>
      <c r="G81" s="31">
        <f>E81*F81</f>
        <v>5755.26</v>
      </c>
    </row>
    <row r="82" spans="1:7">
      <c r="A82" s="148" t="s">
        <v>361</v>
      </c>
      <c r="B82" s="151" t="s">
        <v>330</v>
      </c>
      <c r="C82" s="60">
        <v>721043</v>
      </c>
      <c r="D82" s="2" t="s">
        <v>140</v>
      </c>
      <c r="E82" s="58">
        <v>202.65</v>
      </c>
      <c r="F82" s="59">
        <v>40.409999999999997</v>
      </c>
      <c r="G82" s="31">
        <f>E82*F82</f>
        <v>8189.0864999999994</v>
      </c>
    </row>
    <row r="83" spans="1:7" ht="15" customHeight="1">
      <c r="A83" s="148" t="s">
        <v>362</v>
      </c>
      <c r="B83" s="32" t="s">
        <v>303</v>
      </c>
      <c r="C83" s="60">
        <v>72106</v>
      </c>
      <c r="D83" s="2" t="s">
        <v>140</v>
      </c>
      <c r="E83" s="58">
        <v>202.65</v>
      </c>
      <c r="F83" s="59">
        <v>28.22</v>
      </c>
      <c r="G83" s="31">
        <f>E83*F83</f>
        <v>5718.7830000000004</v>
      </c>
    </row>
    <row r="84" spans="1:7">
      <c r="A84" s="81"/>
      <c r="B84" s="82"/>
      <c r="C84" s="77"/>
      <c r="D84" s="162" t="s">
        <v>59</v>
      </c>
      <c r="E84" s="78"/>
      <c r="G84" s="83">
        <f>SUM(G79:G83)</f>
        <v>27546.122500000001</v>
      </c>
    </row>
    <row r="85" spans="1:7">
      <c r="A85" s="122">
        <v>9</v>
      </c>
      <c r="B85" s="123" t="s">
        <v>66</v>
      </c>
      <c r="C85" s="2"/>
      <c r="D85" s="37"/>
      <c r="E85" s="3"/>
      <c r="F85" s="1"/>
      <c r="G85" s="31"/>
    </row>
    <row r="86" spans="1:7">
      <c r="A86" s="148" t="s">
        <v>357</v>
      </c>
      <c r="B86" s="32" t="s">
        <v>67</v>
      </c>
      <c r="C86" s="2"/>
      <c r="D86" s="37"/>
      <c r="E86" s="3"/>
      <c r="F86" s="1"/>
      <c r="G86" s="31"/>
    </row>
    <row r="87" spans="1:7">
      <c r="A87" s="148" t="s">
        <v>62</v>
      </c>
      <c r="B87" s="151" t="s">
        <v>326</v>
      </c>
      <c r="C87" s="2" t="s">
        <v>111</v>
      </c>
      <c r="D87" s="2" t="s">
        <v>8</v>
      </c>
      <c r="E87" s="1">
        <v>557.82000000000005</v>
      </c>
      <c r="F87" s="1">
        <v>3.9</v>
      </c>
      <c r="G87" s="31">
        <f>E87*F87</f>
        <v>2175.498</v>
      </c>
    </row>
    <row r="88" spans="1:7">
      <c r="A88" s="148" t="s">
        <v>63</v>
      </c>
      <c r="B88" s="151" t="s">
        <v>333</v>
      </c>
      <c r="C88" s="2">
        <v>5975</v>
      </c>
      <c r="D88" s="2" t="s">
        <v>8</v>
      </c>
      <c r="E88" s="1">
        <v>290.13</v>
      </c>
      <c r="F88" s="1">
        <v>3.9</v>
      </c>
      <c r="G88" s="31">
        <f>E88*F88</f>
        <v>1131.5070000000001</v>
      </c>
    </row>
    <row r="89" spans="1:7">
      <c r="A89" s="148" t="s">
        <v>64</v>
      </c>
      <c r="B89" s="151" t="s">
        <v>329</v>
      </c>
      <c r="C89" s="2">
        <v>200499</v>
      </c>
      <c r="D89" s="2" t="s">
        <v>8</v>
      </c>
      <c r="E89" s="1">
        <v>472.23</v>
      </c>
      <c r="F89" s="1">
        <v>18.16</v>
      </c>
      <c r="G89" s="31">
        <f>E89*F89</f>
        <v>8575.6967999999997</v>
      </c>
    </row>
    <row r="90" spans="1:7">
      <c r="A90" s="148" t="s">
        <v>298</v>
      </c>
      <c r="B90" s="151" t="s">
        <v>328</v>
      </c>
      <c r="C90" s="2" t="s">
        <v>112</v>
      </c>
      <c r="D90" s="2" t="s">
        <v>8</v>
      </c>
      <c r="E90" s="1">
        <v>847.95</v>
      </c>
      <c r="F90" s="1">
        <v>15.3</v>
      </c>
      <c r="G90" s="31">
        <f>E90*F90</f>
        <v>12973.635000000002</v>
      </c>
    </row>
    <row r="91" spans="1:7" ht="22.5">
      <c r="A91" s="148" t="s">
        <v>299</v>
      </c>
      <c r="B91" s="150" t="s">
        <v>327</v>
      </c>
      <c r="C91" s="2">
        <v>210401</v>
      </c>
      <c r="D91" s="2" t="s">
        <v>8</v>
      </c>
      <c r="E91" s="1">
        <v>472.23</v>
      </c>
      <c r="F91" s="1">
        <v>18.16</v>
      </c>
      <c r="G91" s="31">
        <f>E91*F91</f>
        <v>8575.6967999999997</v>
      </c>
    </row>
    <row r="92" spans="1:7">
      <c r="A92" s="148" t="s">
        <v>358</v>
      </c>
      <c r="B92" s="32" t="s">
        <v>69</v>
      </c>
      <c r="C92" s="2"/>
      <c r="D92" s="37"/>
      <c r="E92" s="3"/>
      <c r="F92" s="1"/>
      <c r="G92" s="31"/>
    </row>
    <row r="93" spans="1:7" ht="22.5">
      <c r="A93" s="148" t="s">
        <v>359</v>
      </c>
      <c r="B93" s="150" t="s">
        <v>356</v>
      </c>
      <c r="C93" s="2" t="s">
        <v>244</v>
      </c>
      <c r="D93" s="2" t="s">
        <v>8</v>
      </c>
      <c r="E93" s="1">
        <v>73.02</v>
      </c>
      <c r="F93" s="1">
        <v>32</v>
      </c>
      <c r="G93" s="31">
        <f>E93*F93</f>
        <v>2336.64</v>
      </c>
    </row>
    <row r="94" spans="1:7">
      <c r="A94" s="33"/>
      <c r="B94" s="40"/>
      <c r="C94" s="37"/>
      <c r="D94" s="161" t="s">
        <v>65</v>
      </c>
      <c r="E94" s="3"/>
      <c r="G94" s="35">
        <f>SUM(G87:G93)</f>
        <v>35768.673600000002</v>
      </c>
    </row>
    <row r="95" spans="1:7">
      <c r="A95" s="124">
        <v>10</v>
      </c>
      <c r="B95" s="125" t="s">
        <v>71</v>
      </c>
      <c r="C95" s="52"/>
      <c r="D95" s="79"/>
      <c r="E95" s="80"/>
      <c r="F95" s="53"/>
      <c r="G95" s="54"/>
    </row>
    <row r="96" spans="1:7">
      <c r="A96" s="147" t="s">
        <v>352</v>
      </c>
      <c r="B96" s="28" t="s">
        <v>72</v>
      </c>
      <c r="C96" s="30"/>
      <c r="D96" s="77"/>
      <c r="E96" s="78"/>
      <c r="F96" s="4"/>
      <c r="G96" s="50"/>
    </row>
    <row r="97" spans="1:7">
      <c r="A97" s="148" t="s">
        <v>68</v>
      </c>
      <c r="B97" s="151" t="s">
        <v>91</v>
      </c>
      <c r="C97" s="2" t="s">
        <v>116</v>
      </c>
      <c r="D97" s="2" t="s">
        <v>8</v>
      </c>
      <c r="E97" s="1">
        <v>165.58</v>
      </c>
      <c r="F97" s="1">
        <v>28</v>
      </c>
      <c r="G97" s="31">
        <f>E97*F97</f>
        <v>4636.2400000000007</v>
      </c>
    </row>
    <row r="98" spans="1:7">
      <c r="A98" s="148" t="s">
        <v>374</v>
      </c>
      <c r="B98" s="151" t="s">
        <v>375</v>
      </c>
      <c r="C98" s="2">
        <v>87767</v>
      </c>
      <c r="D98" s="2" t="s">
        <v>140</v>
      </c>
      <c r="E98" s="1">
        <v>165.58</v>
      </c>
      <c r="F98" s="1">
        <v>40.72</v>
      </c>
      <c r="G98" s="31">
        <f>E98*F98</f>
        <v>6742.4176000000007</v>
      </c>
    </row>
    <row r="99" spans="1:7">
      <c r="A99" s="148" t="s">
        <v>353</v>
      </c>
      <c r="B99" s="32" t="s">
        <v>69</v>
      </c>
      <c r="C99" s="2"/>
      <c r="D99" s="37"/>
      <c r="E99" s="3"/>
      <c r="F99" s="1"/>
      <c r="G99" s="31"/>
    </row>
    <row r="100" spans="1:7" ht="22.5">
      <c r="A100" s="148" t="s">
        <v>243</v>
      </c>
      <c r="B100" s="150" t="s">
        <v>355</v>
      </c>
      <c r="C100" s="45">
        <v>6060</v>
      </c>
      <c r="D100" s="2" t="s">
        <v>8</v>
      </c>
      <c r="E100" s="1">
        <v>165.58</v>
      </c>
      <c r="F100" s="1">
        <v>39.200000000000003</v>
      </c>
      <c r="G100" s="31">
        <f>E100*F100</f>
        <v>6490.7360000000008</v>
      </c>
    </row>
    <row r="101" spans="1:7">
      <c r="A101" s="27">
        <v>10.3</v>
      </c>
      <c r="B101" s="32" t="s">
        <v>75</v>
      </c>
      <c r="C101" s="2"/>
      <c r="D101" s="37"/>
      <c r="E101" s="3"/>
      <c r="F101" s="1"/>
      <c r="G101" s="31"/>
    </row>
    <row r="102" spans="1:7">
      <c r="A102" s="148" t="s">
        <v>354</v>
      </c>
      <c r="B102" s="32" t="s">
        <v>132</v>
      </c>
      <c r="C102" s="2" t="s">
        <v>131</v>
      </c>
      <c r="D102" s="2" t="s">
        <v>8</v>
      </c>
      <c r="E102" s="1">
        <v>38.85</v>
      </c>
      <c r="F102" s="1">
        <v>28</v>
      </c>
      <c r="G102" s="31">
        <f>E102*F102</f>
        <v>1087.8</v>
      </c>
    </row>
    <row r="103" spans="1:7">
      <c r="A103" s="33"/>
      <c r="B103" s="40"/>
      <c r="C103" s="37"/>
      <c r="D103" s="161" t="s">
        <v>70</v>
      </c>
      <c r="E103" s="3"/>
      <c r="G103" s="35">
        <f>SUM(G97:G102)</f>
        <v>18957.193600000002</v>
      </c>
    </row>
    <row r="104" spans="1:7">
      <c r="A104" s="122">
        <v>11</v>
      </c>
      <c r="B104" s="123" t="s">
        <v>133</v>
      </c>
      <c r="C104" s="2"/>
      <c r="D104" s="37"/>
      <c r="E104" s="3"/>
      <c r="F104" s="1"/>
      <c r="G104" s="31"/>
    </row>
    <row r="105" spans="1:7">
      <c r="A105" s="148" t="s">
        <v>350</v>
      </c>
      <c r="B105" s="32" t="s">
        <v>78</v>
      </c>
      <c r="C105" s="2"/>
      <c r="D105" s="37"/>
      <c r="E105" s="3"/>
      <c r="F105" s="1"/>
      <c r="G105" s="31"/>
    </row>
    <row r="106" spans="1:7">
      <c r="A106" s="148" t="s">
        <v>73</v>
      </c>
      <c r="B106" s="32" t="s">
        <v>92</v>
      </c>
      <c r="C106" s="154" t="s">
        <v>312</v>
      </c>
      <c r="D106" s="2" t="s">
        <v>30</v>
      </c>
      <c r="E106" s="1">
        <v>4.5</v>
      </c>
      <c r="F106" s="1">
        <v>67.95</v>
      </c>
      <c r="G106" s="31">
        <f>E106*F106</f>
        <v>305.77500000000003</v>
      </c>
    </row>
    <row r="107" spans="1:7">
      <c r="A107" s="27">
        <v>11.2</v>
      </c>
      <c r="B107" s="32" t="s">
        <v>80</v>
      </c>
      <c r="C107" s="2"/>
      <c r="D107" s="37"/>
      <c r="E107" s="3"/>
      <c r="F107" s="1"/>
      <c r="G107" s="31"/>
    </row>
    <row r="108" spans="1:7" ht="22.5">
      <c r="A108" s="148" t="s">
        <v>74</v>
      </c>
      <c r="B108" s="46" t="s">
        <v>93</v>
      </c>
      <c r="C108" s="45">
        <v>88649</v>
      </c>
      <c r="D108" s="2" t="s">
        <v>30</v>
      </c>
      <c r="E108" s="1">
        <v>182.52</v>
      </c>
      <c r="F108" s="1">
        <v>6.4</v>
      </c>
      <c r="G108" s="31">
        <f>E108*F108</f>
        <v>1168.1280000000002</v>
      </c>
    </row>
    <row r="109" spans="1:7">
      <c r="A109" s="148" t="s">
        <v>351</v>
      </c>
      <c r="B109" s="46" t="s">
        <v>134</v>
      </c>
      <c r="C109" s="45"/>
      <c r="D109" s="2"/>
      <c r="E109" s="1"/>
      <c r="F109" s="1"/>
      <c r="G109" s="31"/>
    </row>
    <row r="110" spans="1:7">
      <c r="A110" s="148" t="s">
        <v>76</v>
      </c>
      <c r="B110" s="46" t="s">
        <v>305</v>
      </c>
      <c r="C110" s="45">
        <v>84088</v>
      </c>
      <c r="D110" s="2" t="s">
        <v>30</v>
      </c>
      <c r="E110" s="1">
        <v>20</v>
      </c>
      <c r="F110" s="1">
        <v>94.24</v>
      </c>
      <c r="G110" s="31">
        <f>F110*E110</f>
        <v>1884.8</v>
      </c>
    </row>
    <row r="111" spans="1:7">
      <c r="A111" s="33"/>
      <c r="B111" s="40"/>
      <c r="C111" s="37"/>
      <c r="D111" s="161" t="s">
        <v>77</v>
      </c>
      <c r="E111" s="3"/>
      <c r="G111" s="35">
        <f>SUM(G106:G110)</f>
        <v>3358.7030000000004</v>
      </c>
    </row>
    <row r="112" spans="1:7">
      <c r="A112" s="122">
        <v>12</v>
      </c>
      <c r="B112" s="123" t="s">
        <v>83</v>
      </c>
      <c r="C112" s="2"/>
      <c r="D112" s="37"/>
      <c r="E112" s="3"/>
      <c r="F112" s="1"/>
      <c r="G112" s="31"/>
    </row>
    <row r="113" spans="1:9">
      <c r="A113" s="27">
        <v>12.1</v>
      </c>
      <c r="B113" s="151" t="s">
        <v>313</v>
      </c>
      <c r="C113" s="2"/>
      <c r="D113" s="37"/>
      <c r="E113" s="3"/>
      <c r="F113" s="1"/>
      <c r="G113" s="31"/>
    </row>
    <row r="114" spans="1:9" ht="22.5">
      <c r="A114" s="27" t="s">
        <v>79</v>
      </c>
      <c r="B114" s="156" t="s">
        <v>314</v>
      </c>
      <c r="C114" s="131" t="s">
        <v>315</v>
      </c>
      <c r="D114" s="2" t="s">
        <v>8</v>
      </c>
      <c r="E114" s="1">
        <v>599.16</v>
      </c>
      <c r="F114" s="1">
        <v>21.87</v>
      </c>
      <c r="G114" s="31">
        <f>E114*F114</f>
        <v>13103.629199999999</v>
      </c>
    </row>
    <row r="115" spans="1:9" ht="22.5">
      <c r="A115" s="148" t="s">
        <v>249</v>
      </c>
      <c r="B115" s="156" t="s">
        <v>317</v>
      </c>
      <c r="C115" s="131" t="s">
        <v>316</v>
      </c>
      <c r="D115" s="2" t="s">
        <v>8</v>
      </c>
      <c r="E115" s="1">
        <v>353.02</v>
      </c>
      <c r="F115" s="1">
        <v>17.5</v>
      </c>
      <c r="G115" s="31">
        <f>E115*F115</f>
        <v>6177.8499999999995</v>
      </c>
    </row>
    <row r="116" spans="1:9">
      <c r="A116" s="27">
        <v>12.2</v>
      </c>
      <c r="B116" s="32" t="s">
        <v>84</v>
      </c>
      <c r="C116" s="2"/>
      <c r="D116" s="37"/>
      <c r="E116" s="3"/>
      <c r="F116" s="1"/>
      <c r="G116" s="31"/>
    </row>
    <row r="117" spans="1:9" ht="22.5">
      <c r="A117" s="48" t="s">
        <v>81</v>
      </c>
      <c r="B117" s="49" t="s">
        <v>94</v>
      </c>
      <c r="C117" s="30" t="s">
        <v>115</v>
      </c>
      <c r="D117" s="30" t="s">
        <v>8</v>
      </c>
      <c r="E117" s="4">
        <v>54.06</v>
      </c>
      <c r="F117" s="4">
        <v>13.75</v>
      </c>
      <c r="G117" s="50">
        <f>E117*F117</f>
        <v>743.32500000000005</v>
      </c>
    </row>
    <row r="118" spans="1:9" ht="22.5">
      <c r="A118" s="27" t="s">
        <v>250</v>
      </c>
      <c r="B118" s="46" t="s">
        <v>95</v>
      </c>
      <c r="C118" s="2">
        <v>6067</v>
      </c>
      <c r="D118" s="2" t="s">
        <v>8</v>
      </c>
      <c r="E118" s="1">
        <v>6.3</v>
      </c>
      <c r="F118" s="1">
        <v>18.55</v>
      </c>
      <c r="G118" s="31">
        <f>E118*F118</f>
        <v>116.86499999999999</v>
      </c>
    </row>
    <row r="119" spans="1:9">
      <c r="A119" s="27"/>
      <c r="B119" s="51"/>
      <c r="C119" s="37"/>
      <c r="D119" s="161" t="s">
        <v>82</v>
      </c>
      <c r="E119" s="3"/>
      <c r="G119" s="35">
        <f>SUM(G114:G118)</f>
        <v>20141.6692</v>
      </c>
    </row>
    <row r="120" spans="1:9">
      <c r="A120" s="122">
        <v>13</v>
      </c>
      <c r="B120" s="123" t="s">
        <v>254</v>
      </c>
      <c r="C120" s="37"/>
      <c r="D120" s="57"/>
      <c r="E120" s="3"/>
      <c r="G120" s="35"/>
    </row>
    <row r="121" spans="1:9">
      <c r="A121" s="27" t="s">
        <v>251</v>
      </c>
      <c r="B121" s="32" t="s">
        <v>56</v>
      </c>
      <c r="C121" s="2"/>
      <c r="D121" s="37"/>
      <c r="E121" s="3"/>
      <c r="F121" s="1"/>
      <c r="G121" s="31"/>
    </row>
    <row r="122" spans="1:9">
      <c r="A122" s="27" t="s">
        <v>252</v>
      </c>
      <c r="B122" s="150" t="s">
        <v>325</v>
      </c>
      <c r="C122" s="2" t="s">
        <v>324</v>
      </c>
      <c r="D122" s="2" t="s">
        <v>8</v>
      </c>
      <c r="E122" s="1">
        <v>3.6</v>
      </c>
      <c r="F122" s="1">
        <v>73.58</v>
      </c>
      <c r="G122" s="31">
        <f>E122*F122</f>
        <v>264.88799999999998</v>
      </c>
    </row>
    <row r="123" spans="1:9" ht="12.75" customHeight="1">
      <c r="A123" s="27" t="s">
        <v>253</v>
      </c>
      <c r="B123" s="150" t="s">
        <v>340</v>
      </c>
      <c r="C123" s="2">
        <v>240105</v>
      </c>
      <c r="D123" s="2" t="s">
        <v>30</v>
      </c>
      <c r="E123" s="1">
        <v>36</v>
      </c>
      <c r="F123" s="1">
        <v>65</v>
      </c>
      <c r="G123" s="31">
        <f>E123*F123</f>
        <v>2340</v>
      </c>
    </row>
    <row r="124" spans="1:9">
      <c r="A124" s="27">
        <v>13</v>
      </c>
      <c r="B124" s="32" t="s">
        <v>86</v>
      </c>
      <c r="C124" s="2"/>
      <c r="D124" s="37"/>
      <c r="E124" s="3"/>
      <c r="F124" s="1"/>
      <c r="G124" s="31"/>
      <c r="H124" s="39"/>
      <c r="I124" s="39"/>
    </row>
    <row r="125" spans="1:9" ht="22.5">
      <c r="A125" s="27" t="s">
        <v>248</v>
      </c>
      <c r="B125" s="46" t="s">
        <v>96</v>
      </c>
      <c r="C125" s="2">
        <v>71273</v>
      </c>
      <c r="D125" s="2" t="s">
        <v>9</v>
      </c>
      <c r="E125" s="1">
        <v>6</v>
      </c>
      <c r="F125" s="1">
        <v>123</v>
      </c>
      <c r="G125" s="31">
        <f>E125*F125</f>
        <v>738</v>
      </c>
      <c r="H125" s="39"/>
      <c r="I125" s="39"/>
    </row>
    <row r="126" spans="1:9">
      <c r="A126" s="148" t="s">
        <v>306</v>
      </c>
      <c r="B126" s="46" t="s">
        <v>307</v>
      </c>
      <c r="C126" s="2">
        <v>71272</v>
      </c>
      <c r="D126" s="2" t="s">
        <v>9</v>
      </c>
      <c r="E126" s="1">
        <v>13</v>
      </c>
      <c r="F126" s="1">
        <v>52</v>
      </c>
      <c r="G126" s="31">
        <f>E126*F126</f>
        <v>676</v>
      </c>
      <c r="H126" s="39"/>
      <c r="I126" s="39"/>
    </row>
    <row r="127" spans="1:9">
      <c r="A127" s="148" t="s">
        <v>341</v>
      </c>
      <c r="B127" s="150" t="s">
        <v>342</v>
      </c>
      <c r="C127" s="2">
        <v>71274</v>
      </c>
      <c r="D127" s="2" t="s">
        <v>9</v>
      </c>
      <c r="E127" s="1">
        <v>13</v>
      </c>
      <c r="F127" s="1">
        <v>16</v>
      </c>
      <c r="G127" s="31">
        <f>E127*F127</f>
        <v>208</v>
      </c>
      <c r="H127" s="39"/>
      <c r="I127" s="55"/>
    </row>
    <row r="128" spans="1:9">
      <c r="A128" s="147" t="s">
        <v>255</v>
      </c>
      <c r="B128" s="28" t="s">
        <v>87</v>
      </c>
      <c r="C128" s="30"/>
      <c r="D128" s="77"/>
      <c r="E128" s="78"/>
      <c r="F128" s="4"/>
      <c r="G128" s="50"/>
    </row>
    <row r="129" spans="1:8">
      <c r="A129" s="148" t="s">
        <v>256</v>
      </c>
      <c r="B129" s="151" t="s">
        <v>310</v>
      </c>
      <c r="C129" s="2">
        <v>72119</v>
      </c>
      <c r="D129" s="2" t="s">
        <v>8</v>
      </c>
      <c r="E129" s="1">
        <v>26.12</v>
      </c>
      <c r="F129" s="1">
        <v>243.75</v>
      </c>
      <c r="G129" s="31">
        <f>E129*F129</f>
        <v>6366.75</v>
      </c>
    </row>
    <row r="130" spans="1:8">
      <c r="A130" s="33"/>
      <c r="B130" s="40"/>
      <c r="C130" s="37"/>
      <c r="D130" s="161" t="s">
        <v>85</v>
      </c>
      <c r="E130" s="3"/>
      <c r="G130" s="35">
        <f>SUM(G121:G129)</f>
        <v>10593.637999999999</v>
      </c>
    </row>
    <row r="131" spans="1:8">
      <c r="A131" s="122">
        <v>14</v>
      </c>
      <c r="B131" s="123" t="s">
        <v>201</v>
      </c>
      <c r="C131" s="2"/>
      <c r="D131" s="37"/>
      <c r="E131" s="3"/>
      <c r="F131" s="1"/>
      <c r="G131" s="31"/>
    </row>
    <row r="132" spans="1:8">
      <c r="A132" s="27">
        <v>14.1</v>
      </c>
      <c r="B132" s="32" t="s">
        <v>202</v>
      </c>
      <c r="C132" s="2"/>
      <c r="D132" s="37"/>
      <c r="E132" s="3"/>
      <c r="F132" s="1"/>
      <c r="G132" s="31"/>
    </row>
    <row r="133" spans="1:8">
      <c r="A133" s="148" t="s">
        <v>257</v>
      </c>
      <c r="B133" s="32" t="s">
        <v>203</v>
      </c>
      <c r="C133" s="2" t="s">
        <v>204</v>
      </c>
      <c r="D133" s="2" t="s">
        <v>30</v>
      </c>
      <c r="E133" s="1">
        <v>29.43</v>
      </c>
      <c r="F133" s="1">
        <v>12.39</v>
      </c>
      <c r="G133" s="31">
        <f>E133*F133</f>
        <v>364.6377</v>
      </c>
    </row>
    <row r="134" spans="1:8">
      <c r="A134" s="148" t="s">
        <v>258</v>
      </c>
      <c r="B134" s="32" t="s">
        <v>205</v>
      </c>
      <c r="C134" s="2" t="s">
        <v>206</v>
      </c>
      <c r="D134" s="2" t="s">
        <v>30</v>
      </c>
      <c r="E134" s="1">
        <v>46.37</v>
      </c>
      <c r="F134" s="1">
        <v>4.28</v>
      </c>
      <c r="G134" s="31">
        <f>E134*F134</f>
        <v>198.46360000000001</v>
      </c>
      <c r="H134" s="12"/>
    </row>
    <row r="135" spans="1:8">
      <c r="A135" s="27">
        <v>14.2</v>
      </c>
      <c r="B135" s="32" t="s">
        <v>207</v>
      </c>
      <c r="C135" s="2"/>
      <c r="D135" s="37"/>
      <c r="E135" s="3"/>
      <c r="F135" s="1"/>
      <c r="G135" s="31"/>
      <c r="H135" s="12"/>
    </row>
    <row r="136" spans="1:8">
      <c r="A136" s="148" t="s">
        <v>259</v>
      </c>
      <c r="B136" s="32" t="s">
        <v>208</v>
      </c>
      <c r="C136" s="2">
        <v>81068</v>
      </c>
      <c r="D136" s="2" t="s">
        <v>9</v>
      </c>
      <c r="E136" s="1">
        <v>3</v>
      </c>
      <c r="F136" s="1">
        <v>7.12</v>
      </c>
      <c r="G136" s="31">
        <f>E136*F136</f>
        <v>21.36</v>
      </c>
      <c r="H136" s="12"/>
    </row>
    <row r="137" spans="1:8">
      <c r="A137" s="148" t="s">
        <v>260</v>
      </c>
      <c r="B137" s="32" t="s">
        <v>210</v>
      </c>
      <c r="C137" s="2">
        <v>81066</v>
      </c>
      <c r="D137" s="2" t="s">
        <v>9</v>
      </c>
      <c r="E137" s="1">
        <v>13</v>
      </c>
      <c r="F137" s="1">
        <v>3.59</v>
      </c>
      <c r="G137" s="31">
        <f>E137*F137</f>
        <v>46.67</v>
      </c>
      <c r="H137" s="12"/>
    </row>
    <row r="138" spans="1:8">
      <c r="A138" s="27">
        <v>14.3</v>
      </c>
      <c r="B138" s="32" t="s">
        <v>211</v>
      </c>
      <c r="C138" s="2"/>
      <c r="D138" s="37"/>
      <c r="E138" s="3"/>
      <c r="F138" s="1"/>
      <c r="G138" s="31"/>
      <c r="H138" s="12"/>
    </row>
    <row r="139" spans="1:8">
      <c r="A139" s="148" t="s">
        <v>261</v>
      </c>
      <c r="B139" s="151" t="s">
        <v>318</v>
      </c>
      <c r="C139" s="2" t="s">
        <v>212</v>
      </c>
      <c r="D139" s="2" t="s">
        <v>9</v>
      </c>
      <c r="E139" s="1">
        <v>9</v>
      </c>
      <c r="F139" s="1">
        <v>60.09</v>
      </c>
      <c r="G139" s="31">
        <f>E139*F139</f>
        <v>540.81000000000006</v>
      </c>
      <c r="H139" s="12"/>
    </row>
    <row r="140" spans="1:8">
      <c r="A140" s="148" t="s">
        <v>262</v>
      </c>
      <c r="B140" s="32" t="s">
        <v>213</v>
      </c>
      <c r="C140" s="2" t="s">
        <v>214</v>
      </c>
      <c r="D140" s="2" t="s">
        <v>9</v>
      </c>
      <c r="E140" s="1">
        <v>3</v>
      </c>
      <c r="F140" s="1">
        <v>82.76</v>
      </c>
      <c r="G140" s="31">
        <f>E140*F140</f>
        <v>248.28000000000003</v>
      </c>
      <c r="H140" s="12"/>
    </row>
    <row r="141" spans="1:8">
      <c r="A141" s="27">
        <v>14.4</v>
      </c>
      <c r="B141" s="32" t="s">
        <v>215</v>
      </c>
      <c r="C141" s="2"/>
      <c r="D141" s="37"/>
      <c r="E141" s="3"/>
      <c r="F141" s="1"/>
      <c r="G141" s="31"/>
      <c r="H141" s="12"/>
    </row>
    <row r="142" spans="1:8">
      <c r="A142" s="148" t="s">
        <v>263</v>
      </c>
      <c r="B142" s="32" t="s">
        <v>216</v>
      </c>
      <c r="C142" s="2" t="s">
        <v>217</v>
      </c>
      <c r="D142" s="2" t="s">
        <v>9</v>
      </c>
      <c r="E142" s="1">
        <v>9</v>
      </c>
      <c r="F142" s="1">
        <v>62.73</v>
      </c>
      <c r="G142" s="31">
        <f>E142*F142</f>
        <v>564.56999999999994</v>
      </c>
      <c r="H142" s="12"/>
    </row>
    <row r="143" spans="1:8">
      <c r="A143" s="27">
        <v>14.5</v>
      </c>
      <c r="B143" s="32" t="s">
        <v>218</v>
      </c>
      <c r="C143" s="2"/>
      <c r="D143" s="37"/>
      <c r="E143" s="3"/>
      <c r="F143" s="1"/>
      <c r="G143" s="31"/>
      <c r="H143" s="12"/>
    </row>
    <row r="144" spans="1:8">
      <c r="A144" s="148" t="s">
        <v>264</v>
      </c>
      <c r="B144" s="32" t="s">
        <v>219</v>
      </c>
      <c r="C144" s="2" t="s">
        <v>220</v>
      </c>
      <c r="D144" s="2" t="s">
        <v>9</v>
      </c>
      <c r="E144" s="1" t="s">
        <v>10</v>
      </c>
      <c r="F144" s="1">
        <v>54.47</v>
      </c>
      <c r="G144" s="31">
        <f>E144*F144</f>
        <v>54.47</v>
      </c>
      <c r="H144" s="12"/>
    </row>
    <row r="145" spans="1:8">
      <c r="A145" s="27">
        <v>14.6</v>
      </c>
      <c r="B145" s="32" t="s">
        <v>221</v>
      </c>
      <c r="C145" s="2"/>
      <c r="D145" s="37"/>
      <c r="E145" s="3"/>
      <c r="F145" s="1"/>
      <c r="G145" s="31"/>
      <c r="H145" s="12"/>
    </row>
    <row r="146" spans="1:8">
      <c r="A146" s="148" t="s">
        <v>265</v>
      </c>
      <c r="B146" s="135" t="s">
        <v>245</v>
      </c>
      <c r="C146" s="131" t="s">
        <v>311</v>
      </c>
      <c r="D146" s="2" t="s">
        <v>9</v>
      </c>
      <c r="E146" s="1" t="s">
        <v>10</v>
      </c>
      <c r="F146" s="1">
        <v>575</v>
      </c>
      <c r="G146" s="136">
        <f>E146*F146</f>
        <v>575</v>
      </c>
      <c r="H146" s="12"/>
    </row>
    <row r="147" spans="1:8">
      <c r="A147" s="27">
        <v>14.7</v>
      </c>
      <c r="B147" s="32" t="s">
        <v>222</v>
      </c>
      <c r="C147" s="2"/>
      <c r="D147" s="37"/>
      <c r="E147" s="3"/>
      <c r="F147" s="1"/>
      <c r="G147" s="31"/>
      <c r="H147" s="12"/>
    </row>
    <row r="148" spans="1:8">
      <c r="A148" s="148" t="s">
        <v>266</v>
      </c>
      <c r="B148" s="32" t="s">
        <v>223</v>
      </c>
      <c r="C148" s="2" t="s">
        <v>224</v>
      </c>
      <c r="D148" s="2" t="s">
        <v>30</v>
      </c>
      <c r="E148" s="1">
        <v>26</v>
      </c>
      <c r="F148" s="1">
        <v>6.53</v>
      </c>
      <c r="G148" s="31">
        <f>E148*F148</f>
        <v>169.78</v>
      </c>
      <c r="H148" s="12"/>
    </row>
    <row r="149" spans="1:8">
      <c r="A149" s="148" t="s">
        <v>267</v>
      </c>
      <c r="B149" s="151" t="s">
        <v>319</v>
      </c>
      <c r="C149" s="2" t="s">
        <v>225</v>
      </c>
      <c r="D149" s="2" t="s">
        <v>30</v>
      </c>
      <c r="E149" s="1">
        <v>9</v>
      </c>
      <c r="F149" s="1">
        <v>13.19</v>
      </c>
      <c r="G149" s="31">
        <f>E149*F149</f>
        <v>118.71</v>
      </c>
    </row>
    <row r="150" spans="1:8" ht="13.5" thickBot="1">
      <c r="A150" s="149" t="s">
        <v>268</v>
      </c>
      <c r="B150" s="137" t="s">
        <v>226</v>
      </c>
      <c r="C150" s="138">
        <v>6516</v>
      </c>
      <c r="D150" s="138" t="s">
        <v>30</v>
      </c>
      <c r="E150" s="139">
        <v>47.5</v>
      </c>
      <c r="F150" s="139">
        <v>13.61</v>
      </c>
      <c r="G150" s="47">
        <f>E150*F150</f>
        <v>646.47500000000002</v>
      </c>
    </row>
    <row r="151" spans="1:8">
      <c r="A151" s="140">
        <v>14.8</v>
      </c>
      <c r="B151" s="141" t="s">
        <v>227</v>
      </c>
      <c r="C151" s="142"/>
      <c r="D151" s="143"/>
      <c r="E151" s="144"/>
      <c r="F151" s="145"/>
      <c r="G151" s="146"/>
    </row>
    <row r="152" spans="1:8">
      <c r="A152" s="148" t="s">
        <v>269</v>
      </c>
      <c r="B152" s="32" t="s">
        <v>228</v>
      </c>
      <c r="C152" s="2">
        <v>72685</v>
      </c>
      <c r="D152" s="2" t="s">
        <v>9</v>
      </c>
      <c r="E152" s="1">
        <v>3</v>
      </c>
      <c r="F152" s="1">
        <v>15.14</v>
      </c>
      <c r="G152" s="31">
        <f>E152*F152</f>
        <v>45.42</v>
      </c>
    </row>
    <row r="153" spans="1:8">
      <c r="A153" s="147" t="s">
        <v>270</v>
      </c>
      <c r="B153" s="28" t="s">
        <v>229</v>
      </c>
      <c r="C153" s="30">
        <v>72290</v>
      </c>
      <c r="D153" s="30" t="s">
        <v>9</v>
      </c>
      <c r="E153" s="4">
        <v>6</v>
      </c>
      <c r="F153" s="4">
        <v>165</v>
      </c>
      <c r="G153" s="50">
        <f>E153*F153</f>
        <v>990</v>
      </c>
    </row>
    <row r="154" spans="1:8">
      <c r="A154" s="27">
        <v>14.9</v>
      </c>
      <c r="B154" s="32" t="s">
        <v>230</v>
      </c>
      <c r="C154" s="2"/>
      <c r="D154" s="37"/>
      <c r="E154" s="3"/>
      <c r="F154" s="1"/>
      <c r="G154" s="31"/>
    </row>
    <row r="155" spans="1:8" ht="22.5">
      <c r="A155" s="148" t="s">
        <v>271</v>
      </c>
      <c r="B155" s="46" t="s">
        <v>231</v>
      </c>
      <c r="C155" s="2" t="s">
        <v>232</v>
      </c>
      <c r="D155" s="2" t="s">
        <v>9</v>
      </c>
      <c r="E155" s="1">
        <v>1</v>
      </c>
      <c r="F155" s="1">
        <v>266.12</v>
      </c>
      <c r="G155" s="31">
        <f>E155*F155</f>
        <v>266.12</v>
      </c>
    </row>
    <row r="156" spans="1:8" ht="22.5">
      <c r="A156" s="148" t="s">
        <v>272</v>
      </c>
      <c r="B156" s="46" t="s">
        <v>233</v>
      </c>
      <c r="C156" s="2">
        <v>6009</v>
      </c>
      <c r="D156" s="2" t="s">
        <v>9</v>
      </c>
      <c r="E156" s="1">
        <v>13</v>
      </c>
      <c r="F156" s="1">
        <v>175.59</v>
      </c>
      <c r="G156" s="31">
        <f>E156*F156</f>
        <v>2282.67</v>
      </c>
    </row>
    <row r="157" spans="1:8" ht="22.5">
      <c r="A157" s="148" t="s">
        <v>273</v>
      </c>
      <c r="B157" s="46" t="s">
        <v>308</v>
      </c>
      <c r="C157" s="45" t="s">
        <v>234</v>
      </c>
      <c r="D157" s="2" t="s">
        <v>9</v>
      </c>
      <c r="E157" s="1">
        <v>2</v>
      </c>
      <c r="F157" s="1">
        <v>570</v>
      </c>
      <c r="G157" s="31">
        <f>E157*F157</f>
        <v>1140</v>
      </c>
    </row>
    <row r="158" spans="1:8">
      <c r="A158" s="148" t="s">
        <v>274</v>
      </c>
      <c r="B158" s="32" t="s">
        <v>235</v>
      </c>
      <c r="C158" s="2">
        <v>6004</v>
      </c>
      <c r="D158" s="2" t="s">
        <v>9</v>
      </c>
      <c r="E158" s="1">
        <v>3</v>
      </c>
      <c r="F158" s="1">
        <v>34.57</v>
      </c>
      <c r="G158" s="31">
        <f>E158*F158</f>
        <v>103.71000000000001</v>
      </c>
    </row>
    <row r="159" spans="1:8">
      <c r="A159" s="148" t="s">
        <v>275</v>
      </c>
      <c r="B159" s="32" t="s">
        <v>236</v>
      </c>
      <c r="C159" s="2">
        <v>6008</v>
      </c>
      <c r="D159" s="2" t="s">
        <v>9</v>
      </c>
      <c r="E159" s="1">
        <v>3</v>
      </c>
      <c r="F159" s="1">
        <v>24.93</v>
      </c>
      <c r="G159" s="31">
        <f>E159*F159</f>
        <v>74.789999999999992</v>
      </c>
    </row>
    <row r="160" spans="1:8">
      <c r="A160" s="148" t="s">
        <v>276</v>
      </c>
      <c r="B160" s="153" t="s">
        <v>237</v>
      </c>
      <c r="C160" s="37"/>
      <c r="D160" s="37"/>
      <c r="E160" s="3"/>
      <c r="F160" s="1"/>
      <c r="G160" s="31"/>
    </row>
    <row r="161" spans="1:7">
      <c r="A161" s="148" t="s">
        <v>277</v>
      </c>
      <c r="B161" s="32" t="s">
        <v>238</v>
      </c>
      <c r="C161" s="2">
        <v>40729</v>
      </c>
      <c r="D161" s="2" t="s">
        <v>9</v>
      </c>
      <c r="E161" s="1">
        <v>3</v>
      </c>
      <c r="F161" s="1">
        <v>135.16</v>
      </c>
      <c r="G161" s="31">
        <f>E161*F161</f>
        <v>405.48</v>
      </c>
    </row>
    <row r="162" spans="1:7">
      <c r="A162" s="148" t="s">
        <v>278</v>
      </c>
      <c r="B162" s="32" t="s">
        <v>239</v>
      </c>
      <c r="C162" s="2">
        <v>6007</v>
      </c>
      <c r="D162" s="2" t="s">
        <v>9</v>
      </c>
      <c r="E162" s="1">
        <v>3</v>
      </c>
      <c r="F162" s="1">
        <v>28.71</v>
      </c>
      <c r="G162" s="31">
        <f>E162*F162</f>
        <v>86.13</v>
      </c>
    </row>
    <row r="163" spans="1:7" ht="22.5">
      <c r="A163" s="148" t="s">
        <v>279</v>
      </c>
      <c r="B163" s="46" t="s">
        <v>240</v>
      </c>
      <c r="C163" s="45">
        <v>230172</v>
      </c>
      <c r="D163" s="2" t="s">
        <v>9</v>
      </c>
      <c r="E163" s="1">
        <v>2</v>
      </c>
      <c r="F163" s="1">
        <v>99</v>
      </c>
      <c r="G163" s="31">
        <f>E163*F163</f>
        <v>198</v>
      </c>
    </row>
    <row r="164" spans="1:7" ht="22.5">
      <c r="A164" s="148" t="s">
        <v>280</v>
      </c>
      <c r="B164" s="46" t="s">
        <v>241</v>
      </c>
      <c r="C164" s="45">
        <v>230172</v>
      </c>
      <c r="D164" s="2" t="s">
        <v>9</v>
      </c>
      <c r="E164" s="1" t="s">
        <v>209</v>
      </c>
      <c r="F164" s="1">
        <v>99</v>
      </c>
      <c r="G164" s="31">
        <f>E164*F164</f>
        <v>198</v>
      </c>
    </row>
    <row r="165" spans="1:7">
      <c r="A165" s="148"/>
      <c r="B165" s="46"/>
      <c r="C165" s="40"/>
      <c r="D165" s="160" t="s">
        <v>349</v>
      </c>
      <c r="E165" s="62"/>
      <c r="F165" s="1"/>
      <c r="G165" s="35">
        <f>SUM(G133:G164)</f>
        <v>9339.5463</v>
      </c>
    </row>
    <row r="166" spans="1:7">
      <c r="A166" s="122">
        <v>15</v>
      </c>
      <c r="B166" s="123" t="s">
        <v>309</v>
      </c>
      <c r="C166" s="2"/>
      <c r="D166" s="37"/>
      <c r="E166" s="3"/>
      <c r="F166" s="1"/>
      <c r="G166" s="31"/>
    </row>
    <row r="167" spans="1:7">
      <c r="A167" s="148" t="s">
        <v>281</v>
      </c>
      <c r="B167" s="150" t="s">
        <v>346</v>
      </c>
      <c r="C167" s="155" t="s">
        <v>311</v>
      </c>
      <c r="D167" s="154" t="s">
        <v>140</v>
      </c>
      <c r="E167" s="1">
        <v>165.58</v>
      </c>
      <c r="F167" s="1">
        <v>32</v>
      </c>
      <c r="G167" s="31">
        <f>E167*F167</f>
        <v>5298.56</v>
      </c>
    </row>
    <row r="168" spans="1:7">
      <c r="A168" s="148"/>
      <c r="B168" s="150"/>
      <c r="C168" s="40"/>
      <c r="D168" s="160" t="s">
        <v>139</v>
      </c>
      <c r="E168" s="62"/>
      <c r="F168" s="1"/>
      <c r="G168" s="35">
        <f>SUM(G167)</f>
        <v>5298.56</v>
      </c>
    </row>
    <row r="169" spans="1:7">
      <c r="A169" s="122">
        <v>16</v>
      </c>
      <c r="B169" s="123" t="s">
        <v>88</v>
      </c>
      <c r="C169" s="36"/>
      <c r="D169" s="37"/>
      <c r="E169" s="3"/>
      <c r="F169" s="1"/>
      <c r="G169" s="31"/>
    </row>
    <row r="170" spans="1:7">
      <c r="A170" s="148" t="s">
        <v>281</v>
      </c>
      <c r="B170" s="32" t="s">
        <v>89</v>
      </c>
      <c r="C170" s="36"/>
      <c r="D170" s="37"/>
      <c r="E170" s="3"/>
      <c r="F170" s="1"/>
      <c r="G170" s="31"/>
    </row>
    <row r="171" spans="1:7">
      <c r="A171" s="148" t="s">
        <v>282</v>
      </c>
      <c r="B171" s="56" t="s">
        <v>90</v>
      </c>
      <c r="C171" s="2">
        <v>9537</v>
      </c>
      <c r="D171" s="2" t="s">
        <v>8</v>
      </c>
      <c r="E171" s="1">
        <v>202.65</v>
      </c>
      <c r="F171" s="1">
        <v>1.36</v>
      </c>
      <c r="G171" s="31">
        <f>E171*F171</f>
        <v>275.60400000000004</v>
      </c>
    </row>
    <row r="172" spans="1:7">
      <c r="A172" s="33"/>
      <c r="B172" s="40"/>
      <c r="C172" s="40"/>
      <c r="D172" s="160" t="s">
        <v>348</v>
      </c>
      <c r="E172" s="62"/>
      <c r="G172" s="35">
        <f>SUM(G171)</f>
        <v>275.60400000000004</v>
      </c>
    </row>
    <row r="173" spans="1:7">
      <c r="A173" s="33"/>
      <c r="B173" s="40"/>
      <c r="C173" s="40"/>
      <c r="D173" s="61"/>
      <c r="E173" s="62"/>
      <c r="F173" s="63"/>
      <c r="G173" s="35"/>
    </row>
    <row r="174" spans="1:7">
      <c r="A174" s="33"/>
      <c r="B174" s="40"/>
      <c r="C174" s="40"/>
      <c r="D174" s="61"/>
      <c r="E174" s="62"/>
      <c r="F174" s="64" t="s">
        <v>101</v>
      </c>
      <c r="G174" s="35">
        <f>G16+G20+G32+G40+G61+G68+G76+G84+G94+G103+G111+G119+G130+G165+G168+G172</f>
        <v>219695.10620000001</v>
      </c>
    </row>
    <row r="175" spans="1:7">
      <c r="A175" s="33"/>
      <c r="B175" s="40"/>
      <c r="C175" s="40"/>
      <c r="D175" s="61"/>
      <c r="E175" s="62"/>
      <c r="F175" s="158" t="s">
        <v>331</v>
      </c>
      <c r="G175" s="35"/>
    </row>
    <row r="176" spans="1:7">
      <c r="A176" s="33"/>
      <c r="B176" s="40"/>
      <c r="C176" s="40"/>
      <c r="D176" s="61"/>
      <c r="E176" s="62"/>
      <c r="F176" s="65" t="s">
        <v>138</v>
      </c>
      <c r="G176" s="35">
        <f>G174</f>
        <v>219695.10620000001</v>
      </c>
    </row>
    <row r="177" spans="1:7">
      <c r="A177" s="33"/>
      <c r="B177" s="40"/>
      <c r="C177" s="40"/>
      <c r="D177" s="61"/>
      <c r="E177" s="62"/>
      <c r="F177" s="63"/>
      <c r="G177" s="31"/>
    </row>
    <row r="178" spans="1:7" ht="13.5" thickBot="1">
      <c r="A178" s="66"/>
      <c r="B178" s="67"/>
      <c r="C178" s="67"/>
      <c r="D178" s="68"/>
      <c r="E178" s="69"/>
      <c r="F178" s="70"/>
      <c r="G178" s="47"/>
    </row>
    <row r="179" spans="1:7">
      <c r="A179" s="81"/>
      <c r="B179" s="82"/>
      <c r="C179" s="82"/>
      <c r="D179" s="84"/>
      <c r="E179" s="85"/>
      <c r="F179" s="86"/>
      <c r="G179" s="50"/>
    </row>
    <row r="180" spans="1:7">
      <c r="A180" s="33"/>
      <c r="B180" s="40"/>
      <c r="C180" s="40"/>
      <c r="D180" s="61"/>
      <c r="E180" s="62"/>
      <c r="F180" s="63"/>
      <c r="G180" s="31"/>
    </row>
    <row r="181" spans="1:7">
      <c r="A181" s="33"/>
      <c r="B181" s="40"/>
      <c r="C181" s="40"/>
      <c r="D181" s="61"/>
      <c r="E181" s="62"/>
      <c r="F181" s="63"/>
      <c r="G181" s="31"/>
    </row>
    <row r="182" spans="1:7">
      <c r="A182" s="33"/>
      <c r="B182" s="40"/>
      <c r="C182" s="40"/>
      <c r="D182" s="61"/>
      <c r="E182" s="62"/>
      <c r="F182" s="63"/>
      <c r="G182" s="31"/>
    </row>
    <row r="183" spans="1:7">
      <c r="A183" s="33"/>
      <c r="B183" s="40"/>
      <c r="C183" s="40"/>
      <c r="D183" s="61"/>
      <c r="E183" s="62"/>
      <c r="F183" s="63"/>
      <c r="G183" s="31"/>
    </row>
    <row r="184" spans="1:7">
      <c r="A184" s="33"/>
      <c r="B184" s="40"/>
      <c r="C184" s="40"/>
      <c r="D184" s="61"/>
      <c r="E184" s="62"/>
      <c r="F184" s="63"/>
      <c r="G184" s="31"/>
    </row>
    <row r="185" spans="1:7">
      <c r="A185" s="33"/>
      <c r="B185" s="40"/>
      <c r="C185" s="40"/>
      <c r="D185" s="61"/>
      <c r="E185" s="62"/>
      <c r="F185" s="63"/>
      <c r="G185" s="31"/>
    </row>
    <row r="186" spans="1:7">
      <c r="A186" s="33"/>
      <c r="B186" s="40"/>
      <c r="C186" s="40"/>
      <c r="D186" s="61"/>
      <c r="E186" s="62"/>
      <c r="F186" s="63"/>
      <c r="G186" s="31"/>
    </row>
    <row r="187" spans="1:7">
      <c r="A187" s="33"/>
      <c r="B187" s="40"/>
      <c r="C187" s="40"/>
      <c r="D187" s="61"/>
      <c r="E187" s="62"/>
      <c r="F187" s="63"/>
      <c r="G187" s="31"/>
    </row>
    <row r="188" spans="1:7">
      <c r="A188" s="33"/>
      <c r="B188" s="40"/>
      <c r="C188" s="40"/>
      <c r="D188" s="61"/>
      <c r="E188" s="62"/>
      <c r="F188" s="63"/>
      <c r="G188" s="31"/>
    </row>
    <row r="189" spans="1:7">
      <c r="A189" s="33"/>
      <c r="B189" s="40"/>
      <c r="C189" s="40"/>
      <c r="D189" s="61"/>
      <c r="E189" s="62"/>
      <c r="F189" s="63"/>
      <c r="G189" s="31"/>
    </row>
    <row r="190" spans="1:7">
      <c r="A190" s="33"/>
      <c r="B190" s="40"/>
      <c r="C190" s="40"/>
      <c r="D190" s="61"/>
      <c r="E190" s="62"/>
      <c r="F190" s="63"/>
      <c r="G190" s="31"/>
    </row>
    <row r="191" spans="1:7">
      <c r="A191" s="33"/>
      <c r="B191" s="40"/>
      <c r="C191" s="40"/>
      <c r="D191" s="61"/>
      <c r="E191" s="62"/>
      <c r="F191" s="63"/>
      <c r="G191" s="31"/>
    </row>
    <row r="192" spans="1:7">
      <c r="A192" s="33"/>
      <c r="B192" s="40"/>
      <c r="C192" s="40"/>
      <c r="D192" s="61"/>
      <c r="E192" s="62"/>
      <c r="F192" s="63"/>
      <c r="G192" s="31"/>
    </row>
    <row r="193" spans="1:7">
      <c r="A193" s="33"/>
      <c r="B193" s="40"/>
      <c r="C193" s="40"/>
      <c r="D193" s="61"/>
      <c r="E193" s="62"/>
      <c r="F193" s="63"/>
      <c r="G193" s="31"/>
    </row>
    <row r="194" spans="1:7">
      <c r="A194" s="33"/>
      <c r="B194" s="40"/>
      <c r="C194" s="40"/>
      <c r="D194" s="61"/>
      <c r="E194" s="62"/>
      <c r="F194" s="63"/>
      <c r="G194" s="31"/>
    </row>
    <row r="195" spans="1:7">
      <c r="A195" s="33"/>
      <c r="B195" s="40"/>
      <c r="C195" s="40"/>
      <c r="D195" s="61"/>
      <c r="E195" s="62"/>
      <c r="F195" s="63"/>
      <c r="G195" s="31"/>
    </row>
    <row r="196" spans="1:7">
      <c r="A196" s="33"/>
      <c r="B196" s="40"/>
      <c r="C196" s="40"/>
      <c r="D196" s="61"/>
      <c r="E196" s="62"/>
      <c r="F196" s="63"/>
      <c r="G196" s="31"/>
    </row>
    <row r="197" spans="1:7">
      <c r="A197" s="33"/>
      <c r="B197" s="40"/>
      <c r="C197" s="40"/>
      <c r="D197" s="61"/>
      <c r="E197" s="62"/>
      <c r="F197" s="63"/>
      <c r="G197" s="31"/>
    </row>
    <row r="198" spans="1:7" ht="13.5" thickBot="1">
      <c r="A198" s="66"/>
      <c r="B198" s="67"/>
      <c r="C198" s="67"/>
      <c r="D198" s="68"/>
      <c r="E198" s="69"/>
      <c r="F198" s="70"/>
      <c r="G198" s="47"/>
    </row>
    <row r="199" spans="1:7">
      <c r="A199" s="12"/>
      <c r="B199" s="12"/>
      <c r="C199" s="12"/>
      <c r="D199" s="13"/>
      <c r="E199" s="14"/>
      <c r="F199" s="15"/>
      <c r="G199" s="15"/>
    </row>
  </sheetData>
  <mergeCells count="1">
    <mergeCell ref="C16:E16"/>
  </mergeCells>
  <phoneticPr fontId="2" type="noConversion"/>
  <pageMargins left="0.78740157480314965" right="0.39370078740157483" top="0.78740157480314965" bottom="0.39370078740157483" header="0.51181102362204722" footer="0.31496062992125984"/>
  <pageSetup paperSize="9" scale="74" orientation="portrait" horizont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R75"/>
  <sheetViews>
    <sheetView showGridLines="0" view="pageBreakPreview" topLeftCell="A25" zoomScaleNormal="70" workbookViewId="0">
      <selection activeCell="R35" sqref="R35"/>
    </sheetView>
  </sheetViews>
  <sheetFormatPr defaultColWidth="11.42578125" defaultRowHeight="11.25"/>
  <cols>
    <col min="1" max="1" width="4.85546875" style="88" customWidth="1"/>
    <col min="2" max="2" width="29.140625" style="88" customWidth="1"/>
    <col min="3" max="3" width="9.7109375" style="88" customWidth="1"/>
    <col min="4" max="4" width="6.7109375" style="88" customWidth="1"/>
    <col min="5" max="5" width="9.7109375" style="88" customWidth="1"/>
    <col min="6" max="6" width="7" style="88" customWidth="1"/>
    <col min="7" max="7" width="9.7109375" style="88" customWidth="1"/>
    <col min="8" max="8" width="7" style="88" customWidth="1"/>
    <col min="9" max="9" width="9.7109375" style="88" customWidth="1"/>
    <col min="10" max="10" width="7" style="88" customWidth="1"/>
    <col min="11" max="11" width="9.7109375" style="88" customWidth="1"/>
    <col min="12" max="12" width="7" style="88" customWidth="1"/>
    <col min="13" max="13" width="9.7109375" style="88" customWidth="1"/>
    <col min="14" max="14" width="7" style="88" customWidth="1"/>
    <col min="15" max="15" width="9.7109375" style="88" customWidth="1"/>
    <col min="16" max="16" width="7" style="88" customWidth="1"/>
    <col min="17" max="16384" width="11.42578125" style="88"/>
  </cols>
  <sheetData>
    <row r="1" spans="1:18">
      <c r="A1" s="87"/>
      <c r="B1" s="87"/>
      <c r="C1" s="87"/>
      <c r="D1" s="87"/>
      <c r="F1" s="87"/>
      <c r="H1" s="87"/>
      <c r="L1" s="87"/>
      <c r="M1" s="87"/>
      <c r="N1" s="87"/>
      <c r="O1" s="87"/>
      <c r="P1" s="87"/>
    </row>
    <row r="2" spans="1:18">
      <c r="A2" s="87"/>
      <c r="B2" s="87"/>
      <c r="C2" s="87"/>
      <c r="D2" s="87"/>
      <c r="F2" s="87"/>
      <c r="H2" s="87"/>
      <c r="L2" s="87"/>
      <c r="M2" s="87"/>
      <c r="N2" s="87"/>
      <c r="O2" s="87"/>
      <c r="P2" s="87"/>
    </row>
    <row r="3" spans="1:18">
      <c r="A3" s="87"/>
      <c r="B3" s="87"/>
      <c r="C3" s="87"/>
      <c r="D3" s="87"/>
      <c r="F3" s="87"/>
      <c r="H3" s="87"/>
      <c r="L3" s="87"/>
      <c r="M3" s="87"/>
      <c r="N3" s="87"/>
      <c r="O3" s="87"/>
      <c r="P3" s="87"/>
    </row>
    <row r="4" spans="1:18" ht="14.25" customHeight="1">
      <c r="A4" s="87"/>
      <c r="B4" s="87"/>
      <c r="C4" s="87"/>
      <c r="D4" s="87"/>
      <c r="E4" s="132" t="s">
        <v>200</v>
      </c>
      <c r="F4" s="133"/>
      <c r="G4" s="134"/>
      <c r="H4" s="133"/>
      <c r="I4" s="134"/>
      <c r="J4" s="134"/>
      <c r="K4" s="134"/>
      <c r="L4" s="133"/>
      <c r="M4" s="87"/>
      <c r="N4" s="87"/>
      <c r="O4" s="87"/>
      <c r="P4" s="87"/>
    </row>
    <row r="5" spans="1:18">
      <c r="A5" s="87"/>
      <c r="B5" s="87"/>
      <c r="C5" s="87"/>
      <c r="D5" s="87"/>
      <c r="F5" s="87"/>
      <c r="H5" s="87"/>
      <c r="L5" s="87"/>
      <c r="M5" s="87"/>
      <c r="N5" s="87"/>
      <c r="O5" s="87"/>
      <c r="P5" s="87"/>
    </row>
    <row r="6" spans="1:18">
      <c r="A6" s="87"/>
      <c r="B6" s="87"/>
      <c r="C6" s="87"/>
      <c r="D6" s="87"/>
      <c r="F6" s="87"/>
      <c r="H6" s="87"/>
      <c r="L6" s="87"/>
      <c r="M6" s="87"/>
      <c r="N6" s="87"/>
      <c r="O6" s="87"/>
      <c r="P6" s="87"/>
    </row>
    <row r="7" spans="1:18">
      <c r="A7" s="87"/>
      <c r="B7" s="87"/>
      <c r="C7" s="87"/>
      <c r="D7" s="87"/>
      <c r="F7" s="87"/>
      <c r="H7" s="87"/>
      <c r="L7" s="87"/>
      <c r="M7" s="87"/>
      <c r="N7" s="87"/>
      <c r="O7" s="87"/>
      <c r="P7" s="87"/>
    </row>
    <row r="8" spans="1:18">
      <c r="A8" s="87"/>
      <c r="B8" s="87"/>
      <c r="C8" s="87"/>
      <c r="D8" s="87"/>
      <c r="F8" s="87"/>
      <c r="H8" s="87"/>
      <c r="L8" s="87"/>
      <c r="M8" s="87"/>
      <c r="N8" s="87"/>
      <c r="O8" s="87"/>
      <c r="P8" s="87"/>
    </row>
    <row r="9" spans="1:18" s="92" customFormat="1" ht="15" customHeight="1">
      <c r="A9" s="89" t="s">
        <v>343</v>
      </c>
      <c r="B9" s="159" t="s">
        <v>344</v>
      </c>
      <c r="C9" s="94"/>
      <c r="D9" s="91"/>
      <c r="E9" s="91"/>
      <c r="F9" s="93" t="s">
        <v>199</v>
      </c>
      <c r="G9" s="91"/>
    </row>
    <row r="10" spans="1:18" s="92" customFormat="1" ht="15" customHeight="1">
      <c r="A10" s="128" t="s">
        <v>283</v>
      </c>
      <c r="C10" s="91"/>
      <c r="D10" s="91"/>
      <c r="E10" s="91"/>
      <c r="F10" s="91"/>
      <c r="G10" s="94"/>
      <c r="K10" s="91"/>
    </row>
    <row r="11" spans="1:18" ht="17.25" customHeight="1">
      <c r="A11" s="129" t="s">
        <v>345</v>
      </c>
      <c r="C11" s="87"/>
    </row>
    <row r="12" spans="1:18" ht="17.25" customHeight="1">
      <c r="A12" s="87"/>
    </row>
    <row r="13" spans="1:18" ht="12.75" customHeight="1">
      <c r="A13" s="182" t="s">
        <v>0</v>
      </c>
      <c r="B13" s="174" t="s">
        <v>143</v>
      </c>
      <c r="C13" s="177" t="s">
        <v>144</v>
      </c>
      <c r="D13" s="178"/>
      <c r="E13" s="164" t="s">
        <v>171</v>
      </c>
      <c r="F13" s="165"/>
      <c r="G13" s="164" t="s">
        <v>172</v>
      </c>
      <c r="H13" s="165"/>
      <c r="I13" s="164" t="s">
        <v>173</v>
      </c>
      <c r="J13" s="165"/>
      <c r="K13" s="164" t="s">
        <v>174</v>
      </c>
      <c r="L13" s="165"/>
      <c r="M13" s="164" t="s">
        <v>175</v>
      </c>
      <c r="N13" s="165"/>
      <c r="O13" s="164" t="s">
        <v>176</v>
      </c>
      <c r="P13" s="165"/>
    </row>
    <row r="14" spans="1:18" ht="10.5" customHeight="1">
      <c r="A14" s="182"/>
      <c r="B14" s="175"/>
      <c r="C14" s="189" t="s">
        <v>145</v>
      </c>
      <c r="D14" s="189" t="s">
        <v>146</v>
      </c>
      <c r="E14" s="171" t="s">
        <v>5</v>
      </c>
      <c r="F14" s="171" t="s">
        <v>146</v>
      </c>
      <c r="G14" s="171" t="s">
        <v>5</v>
      </c>
      <c r="H14" s="171" t="s">
        <v>146</v>
      </c>
      <c r="I14" s="171" t="s">
        <v>5</v>
      </c>
      <c r="J14" s="171" t="s">
        <v>146</v>
      </c>
      <c r="K14" s="171" t="s">
        <v>5</v>
      </c>
      <c r="L14" s="171" t="s">
        <v>146</v>
      </c>
      <c r="M14" s="171" t="s">
        <v>5</v>
      </c>
      <c r="N14" s="171" t="s">
        <v>146</v>
      </c>
      <c r="O14" s="171" t="s">
        <v>5</v>
      </c>
      <c r="P14" s="171" t="s">
        <v>146</v>
      </c>
    </row>
    <row r="15" spans="1:18" ht="15" customHeight="1">
      <c r="A15" s="182"/>
      <c r="B15" s="176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</row>
    <row r="16" spans="1:18" ht="20.100000000000001" customHeight="1">
      <c r="A16" s="95" t="s">
        <v>147</v>
      </c>
      <c r="B16" s="96" t="s">
        <v>6</v>
      </c>
      <c r="C16" s="97">
        <f>'Orçamento atualizado'!G16</f>
        <v>4591.826</v>
      </c>
      <c r="D16" s="98">
        <f t="shared" ref="D16:D31" si="0">C16/$C$32</f>
        <v>2.0900902173426116E-2</v>
      </c>
      <c r="E16" s="99">
        <f>$C16*F16</f>
        <v>4132.6433999999999</v>
      </c>
      <c r="F16" s="100">
        <v>0.9</v>
      </c>
      <c r="G16" s="99">
        <f>$C16*H16</f>
        <v>91.836520000000007</v>
      </c>
      <c r="H16" s="100">
        <v>0.02</v>
      </c>
      <c r="I16" s="99">
        <f>$C16*J16</f>
        <v>91.836520000000007</v>
      </c>
      <c r="J16" s="100">
        <v>0.02</v>
      </c>
      <c r="K16" s="99">
        <f>$C16*L16</f>
        <v>91.836520000000007</v>
      </c>
      <c r="L16" s="100">
        <v>0.02</v>
      </c>
      <c r="M16" s="99">
        <f>$C16*N16</f>
        <v>91.836520000000007</v>
      </c>
      <c r="N16" s="100">
        <v>0.02</v>
      </c>
      <c r="O16" s="99">
        <f>$C16*P16</f>
        <v>91.836520000000007</v>
      </c>
      <c r="P16" s="100">
        <v>0.02</v>
      </c>
      <c r="Q16" s="127">
        <f>E16+G16+I16+K16+M16+O16</f>
        <v>4591.8259999999991</v>
      </c>
      <c r="R16" s="126">
        <f>F16+H16+J16+L16+N16+P16</f>
        <v>1</v>
      </c>
    </row>
    <row r="17" spans="1:18" ht="20.100000000000001" customHeight="1">
      <c r="A17" s="95" t="s">
        <v>148</v>
      </c>
      <c r="B17" s="96" t="s">
        <v>13</v>
      </c>
      <c r="C17" s="97">
        <f>'Orçamento atualizado'!G20</f>
        <v>1332.93</v>
      </c>
      <c r="D17" s="98">
        <f t="shared" si="0"/>
        <v>6.0671810155752586E-3</v>
      </c>
      <c r="E17" s="99">
        <f>C17*F17</f>
        <v>1332.93</v>
      </c>
      <c r="F17" s="100">
        <v>1</v>
      </c>
      <c r="G17" s="101"/>
      <c r="H17" s="102"/>
      <c r="I17" s="101"/>
      <c r="J17" s="102"/>
      <c r="K17" s="101"/>
      <c r="L17" s="102"/>
      <c r="M17" s="101"/>
      <c r="N17" s="102"/>
      <c r="O17" s="101"/>
      <c r="P17" s="102"/>
      <c r="Q17" s="127">
        <f t="shared" ref="Q17:Q31" si="1">E17+G17+I17+K17+M17+O17</f>
        <v>1332.93</v>
      </c>
      <c r="R17" s="126">
        <f t="shared" ref="R17:R31" si="2">F17+H17+J17+L17+N17+P17</f>
        <v>1</v>
      </c>
    </row>
    <row r="18" spans="1:18" ht="20.100000000000001" customHeight="1">
      <c r="A18" s="95" t="s">
        <v>149</v>
      </c>
      <c r="B18" s="96" t="s">
        <v>150</v>
      </c>
      <c r="C18" s="97">
        <f>'Orçamento atualizado'!G32</f>
        <v>30547.556000000004</v>
      </c>
      <c r="D18" s="98">
        <f t="shared" si="0"/>
        <v>0.13904522505714637</v>
      </c>
      <c r="E18" s="99">
        <f>C18*F18</f>
        <v>18328.533600000002</v>
      </c>
      <c r="F18" s="100">
        <v>0.6</v>
      </c>
      <c r="G18" s="99">
        <f>C18*H18</f>
        <v>12219.022400000002</v>
      </c>
      <c r="H18" s="100">
        <v>0.4</v>
      </c>
      <c r="I18" s="101"/>
      <c r="J18" s="102"/>
      <c r="K18" s="101"/>
      <c r="L18" s="102"/>
      <c r="M18" s="101"/>
      <c r="N18" s="102"/>
      <c r="O18" s="101"/>
      <c r="P18" s="102"/>
      <c r="Q18" s="127">
        <f t="shared" si="1"/>
        <v>30547.556000000004</v>
      </c>
      <c r="R18" s="126">
        <f t="shared" si="2"/>
        <v>1</v>
      </c>
    </row>
    <row r="19" spans="1:18" ht="20.100000000000001" customHeight="1">
      <c r="A19" s="95" t="s">
        <v>151</v>
      </c>
      <c r="B19" s="96" t="s">
        <v>168</v>
      </c>
      <c r="C19" s="97">
        <f>'Orçamento atualizado'!G40</f>
        <v>18806.114000000001</v>
      </c>
      <c r="D19" s="98">
        <f t="shared" si="0"/>
        <v>8.5600967670878506E-2</v>
      </c>
      <c r="E19" s="99">
        <f>$C19*F19</f>
        <v>1880.6114000000002</v>
      </c>
      <c r="F19" s="100">
        <v>0.1</v>
      </c>
      <c r="G19" s="99">
        <f>$C19*H19</f>
        <v>7522.4456000000009</v>
      </c>
      <c r="H19" s="100">
        <v>0.4</v>
      </c>
      <c r="I19" s="99">
        <f>$C19*J19</f>
        <v>5641.8342000000002</v>
      </c>
      <c r="J19" s="100">
        <v>0.3</v>
      </c>
      <c r="K19" s="99">
        <f t="shared" ref="K19:K25" si="3">$C19*L19</f>
        <v>3761.2228000000005</v>
      </c>
      <c r="L19" s="100">
        <v>0.2</v>
      </c>
      <c r="M19" s="101"/>
      <c r="N19" s="102"/>
      <c r="O19" s="101"/>
      <c r="P19" s="102"/>
      <c r="Q19" s="127">
        <f t="shared" si="1"/>
        <v>18806.114000000001</v>
      </c>
      <c r="R19" s="126">
        <f t="shared" si="2"/>
        <v>1</v>
      </c>
    </row>
    <row r="20" spans="1:18" ht="20.100000000000001" customHeight="1">
      <c r="A20" s="95" t="s">
        <v>246</v>
      </c>
      <c r="B20" s="96" t="s">
        <v>169</v>
      </c>
      <c r="C20" s="97">
        <f>'Orçamento atualizado'!G61</f>
        <v>9856.369999999999</v>
      </c>
      <c r="D20" s="98">
        <f t="shared" si="0"/>
        <v>4.4863857026614676E-2</v>
      </c>
      <c r="E20" s="101"/>
      <c r="F20" s="102"/>
      <c r="G20" s="99">
        <f>$C20*H20</f>
        <v>985.63699999999994</v>
      </c>
      <c r="H20" s="100">
        <v>0.1</v>
      </c>
      <c r="I20" s="99">
        <f>$C20*J20</f>
        <v>1971.2739999999999</v>
      </c>
      <c r="J20" s="100">
        <v>0.2</v>
      </c>
      <c r="K20" s="99">
        <f t="shared" si="3"/>
        <v>1971.2739999999999</v>
      </c>
      <c r="L20" s="100">
        <v>0.2</v>
      </c>
      <c r="M20" s="99">
        <f t="shared" ref="M20:M28" si="4">$C20*N20</f>
        <v>1971.2739999999999</v>
      </c>
      <c r="N20" s="100">
        <v>0.2</v>
      </c>
      <c r="O20" s="99">
        <f>$C20*P20</f>
        <v>2956.9109999999996</v>
      </c>
      <c r="P20" s="100">
        <v>0.3</v>
      </c>
      <c r="Q20" s="127">
        <f t="shared" si="1"/>
        <v>9856.369999999999</v>
      </c>
      <c r="R20" s="126">
        <f t="shared" si="2"/>
        <v>1</v>
      </c>
    </row>
    <row r="21" spans="1:18" ht="20.100000000000001" customHeight="1">
      <c r="A21" s="95" t="s">
        <v>152</v>
      </c>
      <c r="B21" s="96" t="s">
        <v>170</v>
      </c>
      <c r="C21" s="97">
        <f>'Orçamento atualizado'!G68</f>
        <v>20223.599999999999</v>
      </c>
      <c r="D21" s="98">
        <f t="shared" si="0"/>
        <v>9.2053027530768897E-2</v>
      </c>
      <c r="E21" s="101"/>
      <c r="F21" s="102"/>
      <c r="G21" s="99">
        <f>$C21*H21</f>
        <v>2022.36</v>
      </c>
      <c r="H21" s="100">
        <v>0.1</v>
      </c>
      <c r="I21" s="99">
        <f>$C21*J21</f>
        <v>8089.44</v>
      </c>
      <c r="J21" s="100">
        <v>0.4</v>
      </c>
      <c r="K21" s="99">
        <f t="shared" si="3"/>
        <v>8089.44</v>
      </c>
      <c r="L21" s="100">
        <v>0.4</v>
      </c>
      <c r="M21" s="99">
        <f t="shared" si="4"/>
        <v>2022.36</v>
      </c>
      <c r="N21" s="100">
        <v>0.1</v>
      </c>
      <c r="O21" s="101"/>
      <c r="P21" s="102"/>
      <c r="Q21" s="127">
        <f t="shared" si="1"/>
        <v>20223.599999999999</v>
      </c>
      <c r="R21" s="126">
        <f t="shared" si="2"/>
        <v>1</v>
      </c>
    </row>
    <row r="22" spans="1:18" ht="20.100000000000001" customHeight="1">
      <c r="A22" s="95" t="s">
        <v>153</v>
      </c>
      <c r="B22" s="96" t="s">
        <v>55</v>
      </c>
      <c r="C22" s="97">
        <f>'Orçamento atualizado'!G76</f>
        <v>3057</v>
      </c>
      <c r="D22" s="98">
        <f t="shared" si="0"/>
        <v>1.3914738481850934E-2</v>
      </c>
      <c r="E22" s="101"/>
      <c r="F22" s="102"/>
      <c r="G22" s="101"/>
      <c r="H22" s="102"/>
      <c r="I22" s="99">
        <f>$C22*J22</f>
        <v>611.4</v>
      </c>
      <c r="J22" s="100">
        <v>0.2</v>
      </c>
      <c r="K22" s="99">
        <f t="shared" si="3"/>
        <v>917.1</v>
      </c>
      <c r="L22" s="100">
        <v>0.3</v>
      </c>
      <c r="M22" s="99">
        <f t="shared" si="4"/>
        <v>1528.5</v>
      </c>
      <c r="N22" s="100">
        <v>0.5</v>
      </c>
      <c r="O22" s="101"/>
      <c r="P22" s="102"/>
      <c r="Q22" s="127">
        <f t="shared" si="1"/>
        <v>3057</v>
      </c>
      <c r="R22" s="126">
        <f t="shared" si="2"/>
        <v>1</v>
      </c>
    </row>
    <row r="23" spans="1:18" ht="20.100000000000001" customHeight="1">
      <c r="A23" s="95" t="s">
        <v>154</v>
      </c>
      <c r="B23" s="96" t="s">
        <v>60</v>
      </c>
      <c r="C23" s="97">
        <f>'Orçamento atualizado'!G84</f>
        <v>27546.122500000001</v>
      </c>
      <c r="D23" s="98">
        <f t="shared" si="0"/>
        <v>0.12538341209569182</v>
      </c>
      <c r="E23" s="101"/>
      <c r="F23" s="102"/>
      <c r="G23" s="101"/>
      <c r="H23" s="102"/>
      <c r="I23" s="101"/>
      <c r="J23" s="102"/>
      <c r="K23" s="99">
        <f t="shared" si="3"/>
        <v>13773.061250000001</v>
      </c>
      <c r="L23" s="100">
        <v>0.5</v>
      </c>
      <c r="M23" s="99">
        <f t="shared" si="4"/>
        <v>13773.061250000001</v>
      </c>
      <c r="N23" s="100">
        <v>0.5</v>
      </c>
      <c r="O23" s="101"/>
      <c r="P23" s="102"/>
      <c r="Q23" s="127">
        <f t="shared" si="1"/>
        <v>27546.122500000001</v>
      </c>
      <c r="R23" s="126">
        <f t="shared" si="2"/>
        <v>1</v>
      </c>
    </row>
    <row r="24" spans="1:18" ht="20.100000000000001" customHeight="1">
      <c r="A24" s="95" t="s">
        <v>155</v>
      </c>
      <c r="B24" s="96" t="s">
        <v>66</v>
      </c>
      <c r="C24" s="97">
        <f>'Orçamento atualizado'!G94</f>
        <v>35768.673600000002</v>
      </c>
      <c r="D24" s="98">
        <f t="shared" si="0"/>
        <v>0.16281051324392723</v>
      </c>
      <c r="E24" s="101"/>
      <c r="F24" s="102"/>
      <c r="G24" s="101"/>
      <c r="H24" s="102"/>
      <c r="I24" s="99">
        <f>$C24*J24</f>
        <v>7153.7347200000004</v>
      </c>
      <c r="J24" s="100">
        <v>0.2</v>
      </c>
      <c r="K24" s="99">
        <f t="shared" si="3"/>
        <v>21461.204160000001</v>
      </c>
      <c r="L24" s="100">
        <v>0.6</v>
      </c>
      <c r="M24" s="99">
        <f t="shared" si="4"/>
        <v>7153.7347200000004</v>
      </c>
      <c r="N24" s="100">
        <v>0.2</v>
      </c>
      <c r="O24" s="101"/>
      <c r="P24" s="102"/>
      <c r="Q24" s="127">
        <f t="shared" si="1"/>
        <v>35768.673600000002</v>
      </c>
      <c r="R24" s="126">
        <f t="shared" si="2"/>
        <v>1</v>
      </c>
    </row>
    <row r="25" spans="1:18" ht="20.100000000000001" customHeight="1">
      <c r="A25" s="95" t="s">
        <v>156</v>
      </c>
      <c r="B25" s="96" t="s">
        <v>71</v>
      </c>
      <c r="C25" s="97">
        <f>'Orçamento atualizado'!G103</f>
        <v>18957.193600000002</v>
      </c>
      <c r="D25" s="98">
        <f t="shared" si="0"/>
        <v>8.6288646154340287E-2</v>
      </c>
      <c r="E25" s="101"/>
      <c r="F25" s="102"/>
      <c r="G25" s="101"/>
      <c r="H25" s="102"/>
      <c r="I25" s="101"/>
      <c r="J25" s="102"/>
      <c r="K25" s="99">
        <f t="shared" si="3"/>
        <v>7582.8774400000011</v>
      </c>
      <c r="L25" s="100">
        <v>0.4</v>
      </c>
      <c r="M25" s="99">
        <f t="shared" si="4"/>
        <v>11374.31616</v>
      </c>
      <c r="N25" s="100">
        <v>0.6</v>
      </c>
      <c r="O25" s="101"/>
      <c r="P25" s="102"/>
      <c r="Q25" s="127">
        <f t="shared" si="1"/>
        <v>18957.193600000002</v>
      </c>
      <c r="R25" s="126">
        <f t="shared" si="2"/>
        <v>1</v>
      </c>
    </row>
    <row r="26" spans="1:18" ht="20.100000000000001" customHeight="1">
      <c r="A26" s="95" t="s">
        <v>157</v>
      </c>
      <c r="B26" s="96" t="s">
        <v>133</v>
      </c>
      <c r="C26" s="97">
        <f>'Orçamento atualizado'!G111</f>
        <v>3358.7030000000004</v>
      </c>
      <c r="D26" s="98">
        <f t="shared" si="0"/>
        <v>1.5288018934644482E-2</v>
      </c>
      <c r="E26" s="101"/>
      <c r="F26" s="102"/>
      <c r="G26" s="101"/>
      <c r="H26" s="102"/>
      <c r="I26" s="101"/>
      <c r="J26" s="102"/>
      <c r="K26" s="101"/>
      <c r="L26" s="102"/>
      <c r="M26" s="99">
        <f t="shared" si="4"/>
        <v>3358.7030000000004</v>
      </c>
      <c r="N26" s="100">
        <v>1</v>
      </c>
      <c r="O26" s="101"/>
      <c r="P26" s="102"/>
      <c r="Q26" s="127">
        <f t="shared" si="1"/>
        <v>3358.7030000000004</v>
      </c>
      <c r="R26" s="126">
        <f t="shared" si="2"/>
        <v>1</v>
      </c>
    </row>
    <row r="27" spans="1:18" ht="20.100000000000001" customHeight="1">
      <c r="A27" s="95" t="s">
        <v>158</v>
      </c>
      <c r="B27" s="96" t="s">
        <v>83</v>
      </c>
      <c r="C27" s="97">
        <f>'Orçamento atualizado'!G119</f>
        <v>20141.6692</v>
      </c>
      <c r="D27" s="98">
        <f t="shared" si="0"/>
        <v>9.1680097973814753E-2</v>
      </c>
      <c r="E27" s="101"/>
      <c r="F27" s="102"/>
      <c r="G27" s="101"/>
      <c r="H27" s="102"/>
      <c r="I27" s="101"/>
      <c r="J27" s="102"/>
      <c r="K27" s="101"/>
      <c r="L27" s="102"/>
      <c r="M27" s="99">
        <f t="shared" si="4"/>
        <v>8056.6676800000005</v>
      </c>
      <c r="N27" s="100">
        <v>0.4</v>
      </c>
      <c r="O27" s="99">
        <f>$C27*P27</f>
        <v>12085.00152</v>
      </c>
      <c r="P27" s="100">
        <v>0.6</v>
      </c>
      <c r="Q27" s="127">
        <f t="shared" si="1"/>
        <v>20141.6692</v>
      </c>
      <c r="R27" s="126">
        <f t="shared" si="2"/>
        <v>1</v>
      </c>
    </row>
    <row r="28" spans="1:18" ht="20.100000000000001" customHeight="1">
      <c r="A28" s="95" t="s">
        <v>159</v>
      </c>
      <c r="B28" s="96" t="s">
        <v>254</v>
      </c>
      <c r="C28" s="97">
        <f>'Orçamento atualizado'!G130</f>
        <v>10593.637999999999</v>
      </c>
      <c r="D28" s="98">
        <f t="shared" si="0"/>
        <v>4.8219725986718462E-2</v>
      </c>
      <c r="E28" s="101"/>
      <c r="F28" s="102"/>
      <c r="G28" s="101"/>
      <c r="H28" s="102"/>
      <c r="I28" s="101"/>
      <c r="J28" s="102"/>
      <c r="K28" s="101"/>
      <c r="L28" s="102"/>
      <c r="M28" s="99">
        <f t="shared" si="4"/>
        <v>3178.0913999999998</v>
      </c>
      <c r="N28" s="100">
        <v>0.3</v>
      </c>
      <c r="O28" s="99">
        <f>$C28*P28</f>
        <v>7415.5465999999988</v>
      </c>
      <c r="P28" s="100">
        <v>0.7</v>
      </c>
      <c r="Q28" s="127">
        <f t="shared" si="1"/>
        <v>10593.637999999999</v>
      </c>
      <c r="R28" s="126">
        <f t="shared" si="2"/>
        <v>1</v>
      </c>
    </row>
    <row r="29" spans="1:18" ht="20.100000000000001" customHeight="1">
      <c r="A29" s="95" t="s">
        <v>247</v>
      </c>
      <c r="B29" s="96" t="s">
        <v>201</v>
      </c>
      <c r="C29" s="97">
        <v>9339.5499999999993</v>
      </c>
      <c r="D29" s="98">
        <f t="shared" si="0"/>
        <v>4.2511415043562602E-2</v>
      </c>
      <c r="E29" s="101"/>
      <c r="F29" s="102"/>
      <c r="G29" s="101"/>
      <c r="H29" s="102"/>
      <c r="I29" s="99">
        <v>2208.34</v>
      </c>
      <c r="J29" s="100">
        <v>0.3</v>
      </c>
      <c r="K29" s="101"/>
      <c r="L29" s="102"/>
      <c r="M29" s="99">
        <v>5152.8</v>
      </c>
      <c r="N29" s="100">
        <v>0.7</v>
      </c>
      <c r="O29" s="99"/>
      <c r="P29" s="100"/>
      <c r="Q29" s="127"/>
      <c r="R29" s="126"/>
    </row>
    <row r="30" spans="1:18" ht="20.100000000000001" customHeight="1">
      <c r="A30" s="95" t="s">
        <v>160</v>
      </c>
      <c r="B30" s="96" t="s">
        <v>309</v>
      </c>
      <c r="C30" s="97">
        <v>5298.56</v>
      </c>
      <c r="D30" s="98">
        <f t="shared" si="0"/>
        <v>2.4117787612167513E-2</v>
      </c>
      <c r="E30" s="101"/>
      <c r="F30" s="102"/>
      <c r="G30" s="101"/>
      <c r="H30" s="102"/>
      <c r="I30" s="99"/>
      <c r="J30" s="100"/>
      <c r="K30" s="101"/>
      <c r="L30" s="102"/>
      <c r="M30" s="99">
        <v>5152.8</v>
      </c>
      <c r="N30" s="100">
        <v>1</v>
      </c>
      <c r="O30" s="99"/>
      <c r="P30" s="100"/>
      <c r="Q30" s="127"/>
      <c r="R30" s="126"/>
    </row>
    <row r="31" spans="1:18" ht="20.100000000000001" customHeight="1" thickBot="1">
      <c r="A31" s="95" t="s">
        <v>160</v>
      </c>
      <c r="B31" s="96" t="s">
        <v>88</v>
      </c>
      <c r="C31" s="97">
        <f>'Orçamento atualizado'!G172</f>
        <v>275.60400000000004</v>
      </c>
      <c r="D31" s="98">
        <f t="shared" si="0"/>
        <v>1.2544839988721116E-3</v>
      </c>
      <c r="E31" s="101"/>
      <c r="F31" s="102"/>
      <c r="G31" s="101"/>
      <c r="H31" s="102"/>
      <c r="I31" s="101"/>
      <c r="J31" s="102"/>
      <c r="K31" s="101"/>
      <c r="L31" s="102"/>
      <c r="M31" s="101"/>
      <c r="N31" s="102"/>
      <c r="O31" s="99">
        <f>$C31*P31</f>
        <v>275.60400000000004</v>
      </c>
      <c r="P31" s="100">
        <v>1</v>
      </c>
      <c r="Q31" s="127">
        <f t="shared" si="1"/>
        <v>275.60400000000004</v>
      </c>
      <c r="R31" s="126">
        <f t="shared" si="2"/>
        <v>1</v>
      </c>
    </row>
    <row r="32" spans="1:18" ht="20.100000000000001" customHeight="1" thickTop="1">
      <c r="A32" s="104"/>
      <c r="B32" s="105"/>
      <c r="C32" s="106">
        <f>SUM(C16:C31)</f>
        <v>219695.10990000001</v>
      </c>
      <c r="D32" s="107">
        <f>SUM(D16:D31)</f>
        <v>0.99999999999999989</v>
      </c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</row>
    <row r="33" spans="1:18" ht="20.100000000000001" customHeight="1">
      <c r="A33" s="166"/>
      <c r="B33" s="167"/>
      <c r="C33" s="179" t="s">
        <v>161</v>
      </c>
      <c r="D33" s="180"/>
      <c r="E33" s="109">
        <f>SUM(E16:E31)</f>
        <v>25674.718400000005</v>
      </c>
      <c r="F33" s="110">
        <f>SUMPRODUCT($D16:$D31,F16:F31)</f>
        <v>0.11686522477303443</v>
      </c>
      <c r="G33" s="109">
        <f>SUM(G16:G31)</f>
        <v>22841.301520000005</v>
      </c>
      <c r="H33" s="110">
        <f>SUMPRODUCT($D16:$D31,H16:H31)</f>
        <v>0.10396818359041683</v>
      </c>
      <c r="I33" s="109">
        <f>SUM(I16:I31)</f>
        <v>25767.85944</v>
      </c>
      <c r="J33" s="110">
        <f>SUMPRODUCT($D16:$D31,J16:J31)</f>
        <v>0.11999076562058698</v>
      </c>
      <c r="K33" s="109">
        <f>SUM(K16:K31)</f>
        <v>57648.01617000001</v>
      </c>
      <c r="L33" s="110">
        <f>SUMPRODUCT($D16:$D31,L16:L31)</f>
        <v>0.26240008799576836</v>
      </c>
      <c r="M33" s="109">
        <f>SUM(M16:M31)</f>
        <v>62814.144730000007</v>
      </c>
      <c r="N33" s="110">
        <f>SUMPRODUCT($D16:$D31,N16:N31)</f>
        <v>0.29288221189487662</v>
      </c>
      <c r="O33" s="109">
        <f>SUM(O16:O31)</f>
        <v>22824.899639999996</v>
      </c>
      <c r="P33" s="110">
        <f>SUMPRODUCT($D16:$D31,P16:P31)</f>
        <v>0.10389352612531681</v>
      </c>
      <c r="R33" s="103"/>
    </row>
    <row r="34" spans="1:18" ht="20.100000000000001" customHeight="1">
      <c r="A34" s="168"/>
      <c r="B34" s="169"/>
      <c r="C34" s="179" t="s">
        <v>162</v>
      </c>
      <c r="D34" s="180"/>
      <c r="E34" s="109">
        <f>E33</f>
        <v>25674.718400000005</v>
      </c>
      <c r="F34" s="110">
        <f>F33</f>
        <v>0.11686522477303443</v>
      </c>
      <c r="G34" s="109">
        <f t="shared" ref="G34:P34" si="5">E34+G33</f>
        <v>48516.019920000006</v>
      </c>
      <c r="H34" s="110">
        <f t="shared" si="5"/>
        <v>0.22083340836345128</v>
      </c>
      <c r="I34" s="109">
        <f t="shared" si="5"/>
        <v>74283.879360000006</v>
      </c>
      <c r="J34" s="110">
        <f t="shared" si="5"/>
        <v>0.34082417398403825</v>
      </c>
      <c r="K34" s="109">
        <f t="shared" si="5"/>
        <v>131931.89553000001</v>
      </c>
      <c r="L34" s="110">
        <f t="shared" si="5"/>
        <v>0.60322426197980661</v>
      </c>
      <c r="M34" s="109">
        <f t="shared" si="5"/>
        <v>194746.04026000001</v>
      </c>
      <c r="N34" s="110">
        <f t="shared" si="5"/>
        <v>0.89610647387468323</v>
      </c>
      <c r="O34" s="109">
        <f t="shared" si="5"/>
        <v>217570.9399</v>
      </c>
      <c r="P34" s="110">
        <f t="shared" si="5"/>
        <v>1</v>
      </c>
    </row>
    <row r="35" spans="1:18" ht="22.5" customHeight="1">
      <c r="A35" s="111"/>
      <c r="B35" s="112" t="s">
        <v>163</v>
      </c>
      <c r="C35" s="186"/>
      <c r="D35" s="187"/>
      <c r="E35" s="109"/>
      <c r="F35" s="110"/>
      <c r="G35" s="109"/>
      <c r="H35" s="110"/>
      <c r="I35" s="109"/>
      <c r="J35" s="110"/>
      <c r="K35" s="109"/>
      <c r="L35" s="110"/>
      <c r="M35" s="109"/>
      <c r="N35" s="110"/>
      <c r="O35" s="109"/>
      <c r="P35" s="110"/>
      <c r="R35" s="103"/>
    </row>
    <row r="36" spans="1:18" ht="22.5" customHeight="1">
      <c r="A36" s="104"/>
      <c r="B36" s="113">
        <v>0.25</v>
      </c>
      <c r="C36" s="179"/>
      <c r="D36" s="18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</row>
    <row r="37" spans="1:18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</row>
    <row r="38" spans="1:18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</row>
    <row r="39" spans="1:18">
      <c r="A39" s="114"/>
      <c r="B39" s="114"/>
      <c r="C39" s="181"/>
      <c r="D39" s="181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</row>
    <row r="40" spans="1:18">
      <c r="A40" s="114"/>
      <c r="B40" s="114"/>
      <c r="C40" s="181"/>
      <c r="D40" s="181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</row>
    <row r="41" spans="1:18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</row>
    <row r="42" spans="1:18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</row>
    <row r="43" spans="1:18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</row>
    <row r="44" spans="1:18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</row>
    <row r="45" spans="1:18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</row>
    <row r="46" spans="1:18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</row>
    <row r="47" spans="1:18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</row>
    <row r="48" spans="1:18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</row>
    <row r="49" spans="1:16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</row>
    <row r="50" spans="1:16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</row>
    <row r="51" spans="1:16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</row>
    <row r="52" spans="1:16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</row>
    <row r="53" spans="1:16">
      <c r="A53" s="173"/>
      <c r="B53" s="173"/>
      <c r="C53" s="173"/>
      <c r="D53" s="185"/>
      <c r="E53" s="185"/>
      <c r="F53" s="185"/>
      <c r="G53" s="185"/>
      <c r="H53" s="170"/>
      <c r="I53" s="170"/>
      <c r="J53" s="115"/>
      <c r="K53" s="170"/>
      <c r="L53" s="170"/>
      <c r="M53" s="170"/>
      <c r="N53" s="170"/>
      <c r="O53" s="170"/>
      <c r="P53" s="170"/>
    </row>
    <row r="54" spans="1:16">
      <c r="A54" s="173"/>
      <c r="B54" s="173"/>
      <c r="C54" s="173"/>
      <c r="D54" s="185"/>
      <c r="E54" s="185"/>
      <c r="F54" s="185"/>
      <c r="G54" s="185"/>
      <c r="H54" s="170"/>
      <c r="I54" s="170"/>
      <c r="J54" s="115"/>
      <c r="K54" s="170"/>
      <c r="L54" s="170"/>
      <c r="M54" s="170"/>
      <c r="N54" s="170"/>
      <c r="O54" s="170"/>
      <c r="P54" s="170"/>
    </row>
    <row r="55" spans="1:16">
      <c r="A55" s="173"/>
      <c r="B55" s="173"/>
      <c r="C55" s="173"/>
      <c r="D55" s="185"/>
      <c r="E55" s="185"/>
      <c r="F55" s="185"/>
      <c r="G55" s="185"/>
      <c r="H55" s="170"/>
      <c r="I55" s="170"/>
      <c r="J55" s="115"/>
      <c r="K55" s="170"/>
      <c r="L55" s="170"/>
      <c r="M55" s="170"/>
      <c r="N55" s="170"/>
      <c r="O55" s="170"/>
      <c r="P55" s="170"/>
    </row>
    <row r="72" spans="1:16" ht="16.5" customHeight="1">
      <c r="A72" s="89" t="s">
        <v>164</v>
      </c>
      <c r="B72" s="90"/>
      <c r="C72" s="116"/>
      <c r="D72" s="103"/>
      <c r="E72" s="103"/>
      <c r="F72" s="103"/>
      <c r="I72" s="103"/>
      <c r="L72" s="103"/>
      <c r="N72" s="103"/>
      <c r="P72" s="103"/>
    </row>
    <row r="73" spans="1:16" ht="16.5" customHeight="1">
      <c r="A73" s="183" t="s">
        <v>167</v>
      </c>
      <c r="B73" s="183"/>
      <c r="C73" s="183"/>
      <c r="D73" s="183"/>
      <c r="E73" s="183"/>
      <c r="F73" s="183"/>
      <c r="G73" s="183"/>
      <c r="H73" s="183"/>
      <c r="I73" s="183"/>
      <c r="J73" s="89"/>
      <c r="K73" s="89"/>
      <c r="L73" s="89"/>
      <c r="M73" s="89"/>
      <c r="N73" s="89"/>
      <c r="O73" s="89"/>
      <c r="P73" s="89"/>
    </row>
    <row r="74" spans="1:16" ht="16.5" customHeight="1">
      <c r="A74" s="184" t="s">
        <v>165</v>
      </c>
      <c r="B74" s="184"/>
      <c r="C74" s="184"/>
      <c r="D74" s="184"/>
      <c r="E74" s="184"/>
      <c r="F74" s="184"/>
      <c r="G74" s="184"/>
      <c r="H74" s="184"/>
      <c r="I74" s="184"/>
      <c r="J74" s="117"/>
      <c r="K74" s="117"/>
      <c r="L74" s="117"/>
      <c r="M74" s="117"/>
      <c r="N74" s="117"/>
      <c r="O74" s="117"/>
      <c r="P74" s="117"/>
    </row>
    <row r="75" spans="1:16" ht="16.5" customHeight="1">
      <c r="A75" s="188" t="s">
        <v>166</v>
      </c>
      <c r="B75" s="188"/>
      <c r="C75" s="188"/>
      <c r="D75" s="188"/>
      <c r="E75" s="188"/>
      <c r="F75" s="188"/>
      <c r="G75" s="188"/>
      <c r="H75" s="188"/>
      <c r="I75" s="188"/>
      <c r="J75" s="118"/>
      <c r="K75" s="118"/>
      <c r="L75" s="118"/>
      <c r="M75" s="118"/>
      <c r="N75" s="118"/>
      <c r="O75" s="118"/>
      <c r="P75" s="118"/>
    </row>
  </sheetData>
  <mergeCells count="51">
    <mergeCell ref="A75:I75"/>
    <mergeCell ref="A54:C54"/>
    <mergeCell ref="A55:C55"/>
    <mergeCell ref="H54:I54"/>
    <mergeCell ref="H55:I55"/>
    <mergeCell ref="C14:C15"/>
    <mergeCell ref="D14:D15"/>
    <mergeCell ref="H53:I53"/>
    <mergeCell ref="D53:G53"/>
    <mergeCell ref="C33:D33"/>
    <mergeCell ref="A73:I73"/>
    <mergeCell ref="A74:I74"/>
    <mergeCell ref="C40:D40"/>
    <mergeCell ref="C36:D36"/>
    <mergeCell ref="E14:E15"/>
    <mergeCell ref="F14:F15"/>
    <mergeCell ref="D54:G54"/>
    <mergeCell ref="D55:G55"/>
    <mergeCell ref="C35:D35"/>
    <mergeCell ref="O53:P53"/>
    <mergeCell ref="O54:P54"/>
    <mergeCell ref="J14:J15"/>
    <mergeCell ref="K54:L54"/>
    <mergeCell ref="K55:L55"/>
    <mergeCell ref="I14:I15"/>
    <mergeCell ref="H14:H15"/>
    <mergeCell ref="C34:D34"/>
    <mergeCell ref="C39:D39"/>
    <mergeCell ref="A13:A15"/>
    <mergeCell ref="E13:F13"/>
    <mergeCell ref="M55:N55"/>
    <mergeCell ref="O13:P13"/>
    <mergeCell ref="L14:L15"/>
    <mergeCell ref="K14:K15"/>
    <mergeCell ref="O14:O15"/>
    <mergeCell ref="P14:P15"/>
    <mergeCell ref="A53:C53"/>
    <mergeCell ref="G13:H13"/>
    <mergeCell ref="B13:B15"/>
    <mergeCell ref="C13:D13"/>
    <mergeCell ref="G14:G15"/>
    <mergeCell ref="I13:J13"/>
    <mergeCell ref="A33:B34"/>
    <mergeCell ref="O55:P55"/>
    <mergeCell ref="M14:M15"/>
    <mergeCell ref="N14:N15"/>
    <mergeCell ref="M53:N53"/>
    <mergeCell ref="M54:N54"/>
    <mergeCell ref="K13:L13"/>
    <mergeCell ref="K53:L53"/>
    <mergeCell ref="M13:N13"/>
  </mergeCells>
  <phoneticPr fontId="3" type="noConversion"/>
  <printOptions horizontalCentered="1" verticalCentered="1"/>
  <pageMargins left="0.19685039370078741" right="0.15748031496062992" top="0.39" bottom="0.43307086614173229" header="0" footer="0"/>
  <pageSetup scale="91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 atualizado</vt:lpstr>
      <vt:lpstr>Cronograma </vt:lpstr>
      <vt:lpstr>'Cronograma '!Area_de_impressao</vt:lpstr>
      <vt:lpstr>'Orçamento atualizado'!Area_de_impressao</vt:lpstr>
      <vt:lpstr>'Orçamento atualizado'!Titulos_de_impressao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Intelligent Converters</dc:creator>
  <cp:lastModifiedBy>Adriana</cp:lastModifiedBy>
  <cp:lastPrinted>2016-05-24T17:47:03Z</cp:lastPrinted>
  <dcterms:created xsi:type="dcterms:W3CDTF">2012-09-20T19:18:58Z</dcterms:created>
  <dcterms:modified xsi:type="dcterms:W3CDTF">2016-05-24T18:51:19Z</dcterms:modified>
</cp:coreProperties>
</file>